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2. ВПР\4. ВПР-2023\"/>
    </mc:Choice>
  </mc:AlternateContent>
  <xr:revisionPtr revIDLastSave="0" documentId="13_ncr:1_{C8E0C13C-CFA0-4C08-80BC-5949D9A81A20}" xr6:coauthVersionLast="47" xr6:coauthVersionMax="47" xr10:uidLastSave="{00000000-0000-0000-0000-000000000000}"/>
  <workbookProtection workbookAlgorithmName="SHA-512" workbookHashValue="0mXC0pZVxviMJ2xoK1hhUNrfw/ti6d+DhB1U7g6oH6iEGE9Bs49ONbOO41asGktF64QeW3yoSARo3/lJ3fxucw==" workbookSaltValue="DZuyBGCY8ATBfiLU2WoukA==" workbookSpinCount="100000" lockStructure="1"/>
  <bookViews>
    <workbookView xWindow="-108" yWindow="-108" windowWidth="23256" windowHeight="12576" xr2:uid="{00000000-000D-0000-FFFF-FFFF00000000}"/>
  </bookViews>
  <sheets>
    <sheet name="по ОО" sheetId="2" r:id="rId1"/>
    <sheet name="по предметам" sheetId="3" r:id="rId2"/>
    <sheet name="доля ОО" sheetId="4" r:id="rId3"/>
  </sheets>
  <definedNames>
    <definedName name="_xlnm._FilterDatabase" localSheetId="0" hidden="1">'по ОО'!$A$8:$C$41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19" i="2"/>
  <c r="F18" i="2"/>
  <c r="F17" i="2"/>
  <c r="F16" i="2"/>
  <c r="F15" i="2"/>
  <c r="F14" i="2"/>
  <c r="F13" i="2"/>
  <c r="F12" i="2"/>
  <c r="F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J11" i="2"/>
  <c r="AI11" i="2"/>
  <c r="AH11" i="2"/>
  <c r="AE41" i="2"/>
  <c r="AD41" i="2"/>
  <c r="AC41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H41" i="2"/>
  <c r="C5" i="4"/>
  <c r="C4" i="3" l="1"/>
  <c r="C2" i="3"/>
  <c r="C3" i="3"/>
  <c r="D3" i="3" s="1"/>
  <c r="C6" i="3"/>
  <c r="F6" i="3" s="1"/>
  <c r="C8" i="3"/>
  <c r="F8" i="3" s="1"/>
  <c r="C5" i="3"/>
  <c r="F4" i="3"/>
  <c r="E4" i="3"/>
  <c r="D4" i="3"/>
  <c r="E3" i="3"/>
  <c r="F2" i="3"/>
  <c r="E2" i="3"/>
  <c r="D2" i="3"/>
  <c r="D5" i="3" s="1"/>
  <c r="F3" i="3"/>
  <c r="D6" i="3"/>
  <c r="C7" i="3"/>
  <c r="E7" i="3" s="1"/>
  <c r="F41" i="2"/>
  <c r="AG26" i="2"/>
  <c r="AK26" i="2" s="1"/>
  <c r="AG24" i="2"/>
  <c r="AL24" i="2" s="1"/>
  <c r="AG25" i="2"/>
  <c r="AL25" i="2" s="1"/>
  <c r="AG23" i="2"/>
  <c r="AM23" i="2" s="1"/>
  <c r="AM26" i="2"/>
  <c r="AG22" i="2"/>
  <c r="AK22" i="2" s="1"/>
  <c r="AG21" i="2"/>
  <c r="AK21" i="2" s="1"/>
  <c r="AG20" i="2"/>
  <c r="AG29" i="2"/>
  <c r="AM29" i="2" s="1"/>
  <c r="AG16" i="2"/>
  <c r="AM16" i="2" s="1"/>
  <c r="AG38" i="2"/>
  <c r="AM38" i="2" s="1"/>
  <c r="AG37" i="2"/>
  <c r="AM37" i="2" s="1"/>
  <c r="AG36" i="2"/>
  <c r="AM36" i="2" s="1"/>
  <c r="AG34" i="2"/>
  <c r="AG33" i="2"/>
  <c r="AG32" i="2"/>
  <c r="AM32" i="2" s="1"/>
  <c r="AG31" i="2"/>
  <c r="AM31" i="2" s="1"/>
  <c r="AG30" i="2"/>
  <c r="AM30" i="2" s="1"/>
  <c r="AG14" i="2"/>
  <c r="AG17" i="2"/>
  <c r="AG40" i="2"/>
  <c r="AK40" i="2" s="1"/>
  <c r="AG12" i="2"/>
  <c r="AM12" i="2" s="1"/>
  <c r="AG28" i="2"/>
  <c r="AG27" i="2"/>
  <c r="AL27" i="2" s="1"/>
  <c r="AG11" i="2"/>
  <c r="AM11" i="2" s="1"/>
  <c r="AI41" i="2"/>
  <c r="AG13" i="2"/>
  <c r="AK13" i="2" s="1"/>
  <c r="AH41" i="2"/>
  <c r="AG18" i="2"/>
  <c r="AK18" i="2" s="1"/>
  <c r="AJ41" i="2"/>
  <c r="AG35" i="2"/>
  <c r="AM35" i="2" s="1"/>
  <c r="AG15" i="2"/>
  <c r="AG39" i="2"/>
  <c r="AG19" i="2"/>
  <c r="AK19" i="2" s="1"/>
  <c r="E6" i="3" l="1"/>
  <c r="E8" i="3"/>
  <c r="D8" i="3"/>
  <c r="E5" i="3"/>
  <c r="F5" i="3"/>
  <c r="C9" i="3"/>
  <c r="C10" i="3" s="1"/>
  <c r="D7" i="3"/>
  <c r="D9" i="3" s="1"/>
  <c r="E9" i="3"/>
  <c r="F7" i="3"/>
  <c r="F9" i="3" s="1"/>
  <c r="AL26" i="2"/>
  <c r="AK24" i="2"/>
  <c r="AM24" i="2"/>
  <c r="AK25" i="2"/>
  <c r="AM25" i="2"/>
  <c r="AK23" i="2"/>
  <c r="AL23" i="2"/>
  <c r="AM22" i="2"/>
  <c r="AL22" i="2"/>
  <c r="AM21" i="2"/>
  <c r="AL21" i="2"/>
  <c r="AK20" i="2"/>
  <c r="AL20" i="2"/>
  <c r="AM20" i="2"/>
  <c r="AL29" i="2"/>
  <c r="AK29" i="2"/>
  <c r="AK16" i="2"/>
  <c r="AL16" i="2"/>
  <c r="AK30" i="2"/>
  <c r="AK38" i="2"/>
  <c r="AL38" i="2"/>
  <c r="AK37" i="2"/>
  <c r="AL37" i="2"/>
  <c r="AK36" i="2"/>
  <c r="AL36" i="2"/>
  <c r="AK35" i="2"/>
  <c r="AL35" i="2"/>
  <c r="AK34" i="2"/>
  <c r="AM34" i="2"/>
  <c r="AL34" i="2"/>
  <c r="AM33" i="2"/>
  <c r="AK33" i="2"/>
  <c r="AL33" i="2"/>
  <c r="AL32" i="2"/>
  <c r="AK32" i="2"/>
  <c r="AL31" i="2"/>
  <c r="AK31" i="2"/>
  <c r="AL30" i="2"/>
  <c r="AM15" i="2"/>
  <c r="AL15" i="2"/>
  <c r="AK15" i="2"/>
  <c r="AM14" i="2"/>
  <c r="AL14" i="2"/>
  <c r="AK14" i="2"/>
  <c r="AK17" i="2"/>
  <c r="AM17" i="2"/>
  <c r="AL17" i="2"/>
  <c r="AL40" i="2"/>
  <c r="AM40" i="2"/>
  <c r="AL39" i="2"/>
  <c r="AM39" i="2"/>
  <c r="AK39" i="2"/>
  <c r="AK12" i="2"/>
  <c r="AL12" i="2"/>
  <c r="AM28" i="2"/>
  <c r="AL28" i="2"/>
  <c r="AK28" i="2"/>
  <c r="AM27" i="2"/>
  <c r="AK27" i="2"/>
  <c r="AL11" i="2"/>
  <c r="AK11" i="2"/>
  <c r="AL19" i="2"/>
  <c r="AM19" i="2"/>
  <c r="AL13" i="2"/>
  <c r="AM13" i="2"/>
  <c r="AG41" i="2"/>
  <c r="AK41" i="2" s="1"/>
  <c r="D10" i="3" s="1"/>
  <c r="AL18" i="2"/>
  <c r="AM18" i="2"/>
  <c r="AL41" i="2" l="1"/>
  <c r="E10" i="3" s="1"/>
  <c r="AM41" i="2"/>
  <c r="F10" i="3" s="1"/>
</calcChain>
</file>

<file path=xl/sharedStrings.xml><?xml version="1.0" encoding="utf-8"?>
<sst xmlns="http://schemas.openxmlformats.org/spreadsheetml/2006/main" count="349" uniqueCount="147">
  <si>
    <t>№ п/п</t>
  </si>
  <si>
    <t>Всего перепроверено работ</t>
  </si>
  <si>
    <t>Итог без изменений</t>
  </si>
  <si>
    <t>Итог  повышение</t>
  </si>
  <si>
    <t>Итог понижение</t>
  </si>
  <si>
    <t>Итог без изменений в %</t>
  </si>
  <si>
    <t>Итог  повышение в %</t>
  </si>
  <si>
    <t>Итог понижение в %</t>
  </si>
  <si>
    <t>Русский язык</t>
  </si>
  <si>
    <t>Причина изменения баллов</t>
  </si>
  <si>
    <t>Математика</t>
  </si>
  <si>
    <t xml:space="preserve"> Без изменений</t>
  </si>
  <si>
    <t>Повышение</t>
  </si>
  <si>
    <t>Понижение</t>
  </si>
  <si>
    <t>Вельский район</t>
  </si>
  <si>
    <t>Приморский район</t>
  </si>
  <si>
    <t>ИТОГО по региону:</t>
  </si>
  <si>
    <t xml:space="preserve">Класс </t>
  </si>
  <si>
    <t>Предмет</t>
  </si>
  <si>
    <t>Количество перепроверенных работ</t>
  </si>
  <si>
    <t>русский язык</t>
  </si>
  <si>
    <t>ВСЕГО по русскому языку</t>
  </si>
  <si>
    <t>математика</t>
  </si>
  <si>
    <t>ВСЕГО по математике</t>
  </si>
  <si>
    <t>ИТОГО</t>
  </si>
  <si>
    <t>Верхнетоемский округ</t>
  </si>
  <si>
    <t>Коношский район</t>
  </si>
  <si>
    <t>МБОУ СШ № 7</t>
  </si>
  <si>
    <t>Комментарий</t>
  </si>
  <si>
    <t>Анализ результатов проведения муниципальной перепроверки ВПР-2023 в ОО с признаками необъективности по спискам Рособрнадзора за 2022 год</t>
  </si>
  <si>
    <t>4 класс</t>
  </si>
  <si>
    <t>5 класс</t>
  </si>
  <si>
    <t>6 класс</t>
  </si>
  <si>
    <t>Муниципальное образование</t>
  </si>
  <si>
    <t>Краткое наименование ОО</t>
  </si>
  <si>
    <t>Логин в ФИС ОКО</t>
  </si>
  <si>
    <t>edu293007</t>
  </si>
  <si>
    <t>edu293021</t>
  </si>
  <si>
    <t>МБОУ "Верхнетоемская СОШ"</t>
  </si>
  <si>
    <t>edu293051</t>
  </si>
  <si>
    <t>edu293081</t>
  </si>
  <si>
    <t>edu293090</t>
  </si>
  <si>
    <t>Мезенская средняя школа</t>
  </si>
  <si>
    <t>edu293097</t>
  </si>
  <si>
    <t>edu293147</t>
  </si>
  <si>
    <t>edu293169</t>
  </si>
  <si>
    <t>edu293181</t>
  </si>
  <si>
    <t>МБОУ "Светлозерская СШ"</t>
  </si>
  <si>
    <t xml:space="preserve">г. Архангельск </t>
  </si>
  <si>
    <t>edu293188</t>
  </si>
  <si>
    <t>МБОУ СШ № 1</t>
  </si>
  <si>
    <t>edu293200</t>
  </si>
  <si>
    <t>МБОУ СШ № 20</t>
  </si>
  <si>
    <t>edu293208</t>
  </si>
  <si>
    <t>МБОУ СШ № 28</t>
  </si>
  <si>
    <t>edu293220</t>
  </si>
  <si>
    <t>МБОУ СШ № 50</t>
  </si>
  <si>
    <t>edu293229</t>
  </si>
  <si>
    <t>МБОУ СШ № 68</t>
  </si>
  <si>
    <t>edu293232</t>
  </si>
  <si>
    <t>МБОУ СШ № 73</t>
  </si>
  <si>
    <t>edu293238</t>
  </si>
  <si>
    <t>МБОУ СШ № 95</t>
  </si>
  <si>
    <t>г. Котлас</t>
  </si>
  <si>
    <t>edu293259</t>
  </si>
  <si>
    <t>edu293260</t>
  </si>
  <si>
    <t xml:space="preserve">г. Новодвинск </t>
  </si>
  <si>
    <t>edu293276</t>
  </si>
  <si>
    <t xml:space="preserve">г. Северодвинск </t>
  </si>
  <si>
    <t>edu293281</t>
  </si>
  <si>
    <t>edu293288</t>
  </si>
  <si>
    <t>edu293292</t>
  </si>
  <si>
    <t>edu293294</t>
  </si>
  <si>
    <t>edu293296</t>
  </si>
  <si>
    <t>edu293298</t>
  </si>
  <si>
    <t>edu293299</t>
  </si>
  <si>
    <t>МАОУ "СОШ № 22"</t>
  </si>
  <si>
    <t>edu293301</t>
  </si>
  <si>
    <t>МАОУ "СОШ № 24"</t>
  </si>
  <si>
    <t>edu293305</t>
  </si>
  <si>
    <t>МАОУ "СОШ № 29"</t>
  </si>
  <si>
    <t>г. Мирный</t>
  </si>
  <si>
    <t>edu293312</t>
  </si>
  <si>
    <t>edu293313</t>
  </si>
  <si>
    <t>МКОУ СОШ № 4</t>
  </si>
  <si>
    <t>Лешуконский округ</t>
  </si>
  <si>
    <t>Мезенский округ</t>
  </si>
  <si>
    <t>Няндомский округ</t>
  </si>
  <si>
    <t>Устьянский округ</t>
  </si>
  <si>
    <t>Холмогорский округ</t>
  </si>
  <si>
    <t>МКОУ СОШ № 3</t>
  </si>
  <si>
    <t>МАОУ "СОШ № 21"</t>
  </si>
  <si>
    <t>МАОУ "СОШ № 19"</t>
  </si>
  <si>
    <t>МАОУ "СОШ № 16"</t>
  </si>
  <si>
    <t>МАОУ "СОШ № 13"</t>
  </si>
  <si>
    <t>МАОУ "СОШ № 9"</t>
  </si>
  <si>
    <t>МАОУ "СОШ № 2"</t>
  </si>
  <si>
    <t>МОУ "СОШ № 6"</t>
  </si>
  <si>
    <t>МОУ "СОШ № 4 им. Ю.А.Гагарина"</t>
  </si>
  <si>
    <t>МОУ "Средняя общеобразовательная школа № 4"</t>
  </si>
  <si>
    <t>МБОУ "Строевская СОШ"</t>
  </si>
  <si>
    <t>МБОУ "Ластольская СШ"</t>
  </si>
  <si>
    <t>МБОУ "Устьвашская СОШ"</t>
  </si>
  <si>
    <t>МБОУ "Ерцевская СШ"</t>
  </si>
  <si>
    <t>МБОУ "Левковская СШ № 7"</t>
  </si>
  <si>
    <t>Кол-во актов перепроверки ВПР</t>
  </si>
  <si>
    <t>Доля образовательных организаций с признаками необъективности, охваченных муниципальной перепроверкой результатов ВПР-2023</t>
  </si>
  <si>
    <t>Кол-во ОО c признаками необъективных результатов ВПР-2022</t>
  </si>
  <si>
    <t>Кол-во ОО c признаками необъективности, в которых была проведена муниципальная перепроверка результатов ВПР-2023</t>
  </si>
  <si>
    <t>Доля образовательных организаций с признаками необъективности, охваченных муниципальной перепроверкой результатов ВПР-2023, в %</t>
  </si>
  <si>
    <t>пропуск ошибок</t>
  </si>
  <si>
    <t>проверка не в соответствии с критериями оценивания, пропуск ошибок</t>
  </si>
  <si>
    <t>проверка не в соответствии с критериями оценивания</t>
  </si>
  <si>
    <t>пропуск орфографических ошибок</t>
  </si>
  <si>
    <t>пропуск ошибок в вычислениях</t>
  </si>
  <si>
    <t>проверка не в соответствии с критериями оценивания, пропуск ошибок, невнимательность при переносе баллов в форму сбора результатов</t>
  </si>
  <si>
    <t>Без замечаний</t>
  </si>
  <si>
    <t>проверка не в соответствии с критериями оценивания, невнимательность при переносе баллов в форму сбора результатов</t>
  </si>
  <si>
    <t>невнимательность при переносе баллов в таблицу результатов</t>
  </si>
  <si>
    <t>проверка не в соответствии с критериями оценивания, невнимательность при переносе баллов в таблицу результатов</t>
  </si>
  <si>
    <t>неверно подсчитан итоговый балл</t>
  </si>
  <si>
    <t>проверка не в соответствии с критериями оценивания, неверно подсчитан итоговый балл</t>
  </si>
  <si>
    <t>проверка не в соответствии с критериями оценивания, пропуск пунктуационных ошибок</t>
  </si>
  <si>
    <t>Ошибки в заполнении актов независимыми экспертами: некорректно подсчитаны итоговые баллы</t>
  </si>
  <si>
    <t>проверка не в соответствии с критериями оценивания, невнимательность эксперта</t>
  </si>
  <si>
    <t>Кол-во привлеченных экспертов по муниципалитету</t>
  </si>
  <si>
    <t>Кол-во привлеченных экспертов в ОО</t>
  </si>
  <si>
    <t>Условные обозначения:</t>
  </si>
  <si>
    <t>перепроверка проведена без замечаний/замечания устранены</t>
  </si>
  <si>
    <t>перепроверка проведена с незначительными замечаниями</t>
  </si>
  <si>
    <t>перепроверка проведена с существенными замечаниями</t>
  </si>
  <si>
    <t>Доля работ, в которых итоговый балл понизился, %</t>
  </si>
  <si>
    <t>Доля работ, в которых итоговый балл повысился, %</t>
  </si>
  <si>
    <t>Доля работ, в которых итоговый балл остался без изменений, %</t>
  </si>
  <si>
    <t>Замечания устранены: не все измененные рез-ты были внесены в ФИС ОКО</t>
  </si>
  <si>
    <t>Замечания устранены: по каждому предмету менее 15 работ, но на перепроверку было направлено не 100% работ участников ВПР</t>
  </si>
  <si>
    <t>Не все рез-ты в ФИС ОКО соответствуют результатам в актах перепроверки по РУ-6 (60081), РУ-5 (50064), РУ-4 (40048). Нарушены сроки предоставления актов муниципальной перепроверки</t>
  </si>
  <si>
    <t>Измененные рез-ты не занесены в ФИС ОКО: перепроверка проведена 18.05, формы сбора рез-тов в ФИС ОКО закрыты 28.05 (23:00). Нарушены сроки предоставления актов</t>
  </si>
  <si>
    <t>Замечания устранены: не все измененные рез-ты были внесены в ФИС ОКО. Ошибки в заполнении актов независимыми экспертами: некорректно подсчитаны итоговые баллы</t>
  </si>
  <si>
    <t>Замечания устранены: не все измененные рез-ты были внесены в ФИС ОКО. Ошибки в заполнении актов независимыми экспертами</t>
  </si>
  <si>
    <r>
      <rPr>
        <b/>
        <sz val="12"/>
        <rFont val="Calibri"/>
        <family val="2"/>
      </rPr>
      <t>!!!</t>
    </r>
    <r>
      <rPr>
        <sz val="12"/>
        <rFont val="Calibri"/>
        <family val="2"/>
      </rPr>
      <t xml:space="preserve"> Ни в одной из работ по итогам муниципальной перепроверки не был изменен балл. Нарушены сроки предоставления актов</t>
    </r>
  </si>
  <si>
    <t>Не все измененные рез-ты внесены в ФИС ОКО по РУ-4 (40008) и МА-6 (60127, 6014). Нарушены сроки предоставления актов</t>
  </si>
  <si>
    <t>Часть рез-тов в актах перепроверки не соответствует результатам, внесенным в ФИС ОКО: РУ-6 (60034, 60037), РУ-4 (40023, 40048, 40064, 40086, 40088). Нарушены сроки предоставления актов</t>
  </si>
  <si>
    <t>РУ-6: проведено 2 перепроверки, но в ФИС ОКО внесены рез-ты по итогам первой перепроверки. Не все измененные рез-ты внесены в ФИС ОКО: РУ-4 (40022, 40037, 40045, 40052), МА-4 (40053). Нарушены сроки предоставления актов. Ошибки в заполнении актов независимыми экспертами</t>
  </si>
  <si>
    <t>Не все измененные рез-ты внесены в ФИС ОКО: РУ-5 (50010). Нарушены сроки предоставления актов</t>
  </si>
  <si>
    <t>Проведено 2 перепроверки. Не внесены измененные рез-ты в ФИС ОКО по МА-4, МА-5, РУ-4, РУ-5, РУ-6: перепроверка проведена 25.05, формы сбора рез-тов в ФИС ОКО закрыты 28.05 (23:00). Нарушены сроки предоставления актов</t>
  </si>
  <si>
    <t>Замечания устранены: не все измененные рез-ты были внесены в ФИС ОКО, изначально провели перепроверку только по МА-5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</si>
</sst>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sz val="12"/>
      <color rgb="FFC00000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C2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9" fontId="18" fillId="3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9" fillId="7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4" fillId="7" borderId="1" xfId="0" applyFont="1" applyFill="1" applyBorder="1" applyAlignment="1" applyProtection="1">
      <alignment horizontal="center" vertical="center" wrapText="1"/>
      <protection locked="0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23" fillId="6" borderId="4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wrapText="1"/>
    </xf>
    <xf numFmtId="0" fontId="25" fillId="6" borderId="15" xfId="0" applyFont="1" applyFill="1" applyBorder="1" applyAlignment="1">
      <alignment wrapText="1"/>
    </xf>
    <xf numFmtId="0" fontId="25" fillId="6" borderId="13" xfId="0" applyFont="1" applyFill="1" applyBorder="1" applyAlignment="1">
      <alignment wrapText="1"/>
    </xf>
    <xf numFmtId="0" fontId="25" fillId="6" borderId="18" xfId="0" applyFont="1" applyFill="1" applyBorder="1" applyAlignment="1">
      <alignment wrapText="1"/>
    </xf>
    <xf numFmtId="0" fontId="26" fillId="0" borderId="0" xfId="0" applyFont="1" applyAlignment="1">
      <alignment horizontal="right"/>
    </xf>
    <xf numFmtId="0" fontId="25" fillId="0" borderId="0" xfId="0" applyFont="1"/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5" fillId="6" borderId="2" xfId="0" applyFont="1" applyFill="1" applyBorder="1" applyAlignment="1">
      <alignment horizontal="right" vertical="center" wrapText="1"/>
    </xf>
    <xf numFmtId="0" fontId="15" fillId="6" borderId="3" xfId="0" applyFont="1" applyFill="1" applyBorder="1" applyAlignment="1">
      <alignment horizontal="right" vertical="center" wrapText="1"/>
    </xf>
    <xf numFmtId="0" fontId="15" fillId="6" borderId="4" xfId="0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6">
    <dxf>
      <font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DD7F8"/>
      <color rgb="FFFBD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5A62-E77C-483B-A7F2-F179AF1A7CF5}">
  <dimension ref="A2:AM95"/>
  <sheetViews>
    <sheetView tabSelected="1" zoomScale="85" zoomScaleNormal="85" workbookViewId="0">
      <pane xSplit="4" ySplit="10" topLeftCell="E11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4.109375" style="40" customWidth="1"/>
    <col min="2" max="2" width="22.33203125" style="80" customWidth="1"/>
    <col min="3" max="3" width="12.44140625" style="12" customWidth="1"/>
    <col min="4" max="4" width="50.21875" style="80" customWidth="1"/>
    <col min="5" max="5" width="23.6640625" style="118" customWidth="1"/>
    <col min="6" max="6" width="17.77734375" customWidth="1"/>
    <col min="7" max="7" width="15.77734375" style="12" customWidth="1"/>
    <col min="8" max="8" width="14.77734375" style="12" customWidth="1"/>
    <col min="9" max="11" width="8.77734375" style="12" customWidth="1"/>
    <col min="12" max="12" width="18.77734375" style="11" customWidth="1"/>
    <col min="13" max="15" width="8.77734375" style="12" customWidth="1"/>
    <col min="16" max="16" width="18.77734375" style="41" customWidth="1"/>
    <col min="17" max="19" width="8.77734375" style="12" customWidth="1"/>
    <col min="20" max="20" width="18.77734375" style="11" customWidth="1"/>
    <col min="21" max="23" width="8.77734375" style="12" customWidth="1"/>
    <col min="24" max="24" width="18.77734375" style="41" customWidth="1"/>
    <col min="25" max="27" width="8.77734375" style="12" customWidth="1"/>
    <col min="28" max="28" width="18.77734375" style="11" customWidth="1"/>
    <col min="29" max="31" width="8.77734375" style="12" customWidth="1"/>
    <col min="32" max="32" width="18.77734375" style="11" customWidth="1"/>
    <col min="33" max="33" width="16.77734375" style="12" customWidth="1"/>
    <col min="34" max="36" width="13.77734375" style="12" customWidth="1"/>
    <col min="37" max="39" width="12.77734375" style="13" customWidth="1"/>
  </cols>
  <sheetData>
    <row r="2" spans="1:39" ht="18" x14ac:dyDescent="0.3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8" x14ac:dyDescent="0.3">
      <c r="A3" s="89"/>
      <c r="B3" s="89"/>
      <c r="C3" s="89"/>
      <c r="D3" s="89"/>
      <c r="E3" s="10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39" ht="18" customHeight="1" x14ac:dyDescent="0.3">
      <c r="A4" s="89"/>
      <c r="B4" s="120" t="s">
        <v>127</v>
      </c>
      <c r="C4" s="97"/>
      <c r="D4" s="100" t="s">
        <v>128</v>
      </c>
      <c r="E4" s="11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39" ht="18" x14ac:dyDescent="0.3">
      <c r="A5" s="89"/>
      <c r="B5" s="120"/>
      <c r="C5" s="98"/>
      <c r="D5" s="100" t="s">
        <v>129</v>
      </c>
      <c r="E5" s="11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ht="18" x14ac:dyDescent="0.3">
      <c r="A6" s="89"/>
      <c r="B6" s="120"/>
      <c r="C6" s="99"/>
      <c r="D6" s="100" t="s">
        <v>130</v>
      </c>
      <c r="E6" s="11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8" spans="1:39" ht="15.75" customHeight="1" x14ac:dyDescent="0.3">
      <c r="A8" s="148" t="s">
        <v>0</v>
      </c>
      <c r="B8" s="148" t="s">
        <v>33</v>
      </c>
      <c r="C8" s="145" t="s">
        <v>35</v>
      </c>
      <c r="D8" s="149" t="s">
        <v>34</v>
      </c>
      <c r="E8" s="125" t="s">
        <v>28</v>
      </c>
      <c r="F8" s="150" t="s">
        <v>125</v>
      </c>
      <c r="G8" s="148" t="s">
        <v>126</v>
      </c>
      <c r="H8" s="148" t="s">
        <v>105</v>
      </c>
      <c r="I8" s="159" t="s">
        <v>30</v>
      </c>
      <c r="J8" s="160"/>
      <c r="K8" s="160"/>
      <c r="L8" s="160"/>
      <c r="M8" s="160"/>
      <c r="N8" s="160"/>
      <c r="O8" s="160"/>
      <c r="P8" s="161"/>
      <c r="Q8" s="136" t="s">
        <v>31</v>
      </c>
      <c r="R8" s="137"/>
      <c r="S8" s="137"/>
      <c r="T8" s="137"/>
      <c r="U8" s="137"/>
      <c r="V8" s="137"/>
      <c r="W8" s="137"/>
      <c r="X8" s="138"/>
      <c r="Y8" s="139" t="s">
        <v>32</v>
      </c>
      <c r="Z8" s="140"/>
      <c r="AA8" s="140"/>
      <c r="AB8" s="140"/>
      <c r="AC8" s="140"/>
      <c r="AD8" s="140"/>
      <c r="AE8" s="140"/>
      <c r="AF8" s="141"/>
      <c r="AG8" s="142" t="s">
        <v>1</v>
      </c>
      <c r="AH8" s="131" t="s">
        <v>2</v>
      </c>
      <c r="AI8" s="131" t="s">
        <v>3</v>
      </c>
      <c r="AJ8" s="131" t="s">
        <v>4</v>
      </c>
      <c r="AK8" s="131" t="s">
        <v>5</v>
      </c>
      <c r="AL8" s="131" t="s">
        <v>6</v>
      </c>
      <c r="AM8" s="131" t="s">
        <v>7</v>
      </c>
    </row>
    <row r="9" spans="1:39" ht="15.6" x14ac:dyDescent="0.3">
      <c r="A9" s="148"/>
      <c r="B9" s="148"/>
      <c r="C9" s="146"/>
      <c r="D9" s="149"/>
      <c r="E9" s="126"/>
      <c r="F9" s="151"/>
      <c r="G9" s="148"/>
      <c r="H9" s="148"/>
      <c r="I9" s="132" t="s">
        <v>8</v>
      </c>
      <c r="J9" s="132"/>
      <c r="K9" s="132"/>
      <c r="L9" s="133" t="s">
        <v>9</v>
      </c>
      <c r="M9" s="132" t="s">
        <v>10</v>
      </c>
      <c r="N9" s="132"/>
      <c r="O9" s="132"/>
      <c r="P9" s="133" t="s">
        <v>9</v>
      </c>
      <c r="Q9" s="135" t="s">
        <v>8</v>
      </c>
      <c r="R9" s="135"/>
      <c r="S9" s="135"/>
      <c r="T9" s="143" t="s">
        <v>9</v>
      </c>
      <c r="U9" s="135" t="s">
        <v>10</v>
      </c>
      <c r="V9" s="135"/>
      <c r="W9" s="135"/>
      <c r="X9" s="143" t="s">
        <v>9</v>
      </c>
      <c r="Y9" s="130" t="s">
        <v>8</v>
      </c>
      <c r="Z9" s="130"/>
      <c r="AA9" s="130"/>
      <c r="AB9" s="128" t="s">
        <v>9</v>
      </c>
      <c r="AC9" s="130" t="s">
        <v>10</v>
      </c>
      <c r="AD9" s="130"/>
      <c r="AE9" s="130"/>
      <c r="AF9" s="128" t="s">
        <v>9</v>
      </c>
      <c r="AG9" s="142"/>
      <c r="AH9" s="131"/>
      <c r="AI9" s="131"/>
      <c r="AJ9" s="131"/>
      <c r="AK9" s="131"/>
      <c r="AL9" s="131"/>
      <c r="AM9" s="131"/>
    </row>
    <row r="10" spans="1:39" ht="60" customHeight="1" x14ac:dyDescent="0.3">
      <c r="A10" s="148"/>
      <c r="B10" s="148"/>
      <c r="C10" s="147"/>
      <c r="D10" s="149"/>
      <c r="E10" s="127"/>
      <c r="F10" s="152"/>
      <c r="G10" s="148"/>
      <c r="H10" s="148"/>
      <c r="I10" s="48" t="s">
        <v>11</v>
      </c>
      <c r="J10" s="49" t="s">
        <v>12</v>
      </c>
      <c r="K10" s="49" t="s">
        <v>13</v>
      </c>
      <c r="L10" s="134"/>
      <c r="M10" s="48" t="s">
        <v>11</v>
      </c>
      <c r="N10" s="49" t="s">
        <v>12</v>
      </c>
      <c r="O10" s="49" t="s">
        <v>13</v>
      </c>
      <c r="P10" s="134"/>
      <c r="Q10" s="50" t="s">
        <v>11</v>
      </c>
      <c r="R10" s="51" t="s">
        <v>12</v>
      </c>
      <c r="S10" s="51" t="s">
        <v>13</v>
      </c>
      <c r="T10" s="144"/>
      <c r="U10" s="50" t="s">
        <v>11</v>
      </c>
      <c r="V10" s="51" t="s">
        <v>12</v>
      </c>
      <c r="W10" s="51" t="s">
        <v>13</v>
      </c>
      <c r="X10" s="144"/>
      <c r="Y10" s="52" t="s">
        <v>11</v>
      </c>
      <c r="Z10" s="53" t="s">
        <v>12</v>
      </c>
      <c r="AA10" s="53" t="s">
        <v>13</v>
      </c>
      <c r="AB10" s="129"/>
      <c r="AC10" s="52" t="s">
        <v>11</v>
      </c>
      <c r="AD10" s="53" t="s">
        <v>12</v>
      </c>
      <c r="AE10" s="53" t="s">
        <v>13</v>
      </c>
      <c r="AF10" s="129"/>
      <c r="AG10" s="142"/>
      <c r="AH10" s="131"/>
      <c r="AI10" s="131"/>
      <c r="AJ10" s="131"/>
      <c r="AK10" s="131"/>
      <c r="AL10" s="131"/>
      <c r="AM10" s="131"/>
    </row>
    <row r="11" spans="1:39" ht="62.4" x14ac:dyDescent="0.3">
      <c r="A11" s="70">
        <v>1</v>
      </c>
      <c r="B11" s="72" t="s">
        <v>14</v>
      </c>
      <c r="C11" s="70" t="s">
        <v>36</v>
      </c>
      <c r="D11" s="72" t="s">
        <v>104</v>
      </c>
      <c r="E11" s="109" t="s">
        <v>116</v>
      </c>
      <c r="F11" s="91">
        <f t="shared" ref="F11:F19" si="0">G11</f>
        <v>4</v>
      </c>
      <c r="G11" s="55">
        <v>4</v>
      </c>
      <c r="H11" s="55">
        <v>6</v>
      </c>
      <c r="I11" s="49">
        <v>2</v>
      </c>
      <c r="J11" s="49">
        <v>2</v>
      </c>
      <c r="K11" s="49">
        <v>0</v>
      </c>
      <c r="L11" s="49" t="s">
        <v>110</v>
      </c>
      <c r="M11" s="49">
        <v>3</v>
      </c>
      <c r="N11" s="49">
        <v>0</v>
      </c>
      <c r="O11" s="49">
        <v>1</v>
      </c>
      <c r="P11" s="83" t="s">
        <v>112</v>
      </c>
      <c r="Q11" s="51">
        <v>7</v>
      </c>
      <c r="R11" s="51">
        <v>0</v>
      </c>
      <c r="S11" s="51">
        <v>0</v>
      </c>
      <c r="T11" s="51"/>
      <c r="U11" s="51">
        <v>5</v>
      </c>
      <c r="V11" s="51">
        <v>0</v>
      </c>
      <c r="W11" s="51">
        <v>2</v>
      </c>
      <c r="X11" s="84" t="s">
        <v>112</v>
      </c>
      <c r="Y11" s="53">
        <v>4</v>
      </c>
      <c r="Z11" s="53">
        <v>0</v>
      </c>
      <c r="AA11" s="53">
        <v>2</v>
      </c>
      <c r="AB11" s="53" t="s">
        <v>112</v>
      </c>
      <c r="AC11" s="53">
        <v>4</v>
      </c>
      <c r="AD11" s="53">
        <v>0</v>
      </c>
      <c r="AE11" s="53">
        <v>2</v>
      </c>
      <c r="AF11" s="53" t="s">
        <v>112</v>
      </c>
      <c r="AG11" s="56">
        <f>AH11+AI11+AJ11</f>
        <v>34</v>
      </c>
      <c r="AH11" s="56">
        <f>I11+M11+Q11+U11+Y11+AC11</f>
        <v>25</v>
      </c>
      <c r="AI11" s="56">
        <f>J11+N11+R11+V11+Z11+AD11</f>
        <v>2</v>
      </c>
      <c r="AJ11" s="56">
        <f>K11+O11+S11+W11+AA11+AE11</f>
        <v>7</v>
      </c>
      <c r="AK11" s="57">
        <f>AH11*100/AG11</f>
        <v>73.529411764705884</v>
      </c>
      <c r="AL11" s="57">
        <f>AI11*100/AG11</f>
        <v>5.882352941176471</v>
      </c>
      <c r="AM11" s="57">
        <f>AJ11*100/AG11</f>
        <v>20.588235294117649</v>
      </c>
    </row>
    <row r="12" spans="1:39" ht="78" x14ac:dyDescent="0.3">
      <c r="A12" s="70">
        <v>2</v>
      </c>
      <c r="B12" s="72" t="s">
        <v>25</v>
      </c>
      <c r="C12" s="70" t="s">
        <v>37</v>
      </c>
      <c r="D12" s="72" t="s">
        <v>38</v>
      </c>
      <c r="E12" s="109" t="s">
        <v>116</v>
      </c>
      <c r="F12" s="91">
        <f t="shared" si="0"/>
        <v>12</v>
      </c>
      <c r="G12" s="55">
        <v>12</v>
      </c>
      <c r="H12" s="55">
        <v>4</v>
      </c>
      <c r="I12" s="49">
        <v>5</v>
      </c>
      <c r="J12" s="49">
        <v>1</v>
      </c>
      <c r="K12" s="49">
        <v>8</v>
      </c>
      <c r="L12" s="49" t="s">
        <v>111</v>
      </c>
      <c r="M12" s="49">
        <v>7</v>
      </c>
      <c r="N12" s="49">
        <v>6</v>
      </c>
      <c r="O12" s="49">
        <v>1</v>
      </c>
      <c r="P12" s="83" t="s">
        <v>112</v>
      </c>
      <c r="Q12" s="51">
        <v>7</v>
      </c>
      <c r="R12" s="51">
        <v>4</v>
      </c>
      <c r="S12" s="51">
        <v>1</v>
      </c>
      <c r="T12" s="84" t="s">
        <v>112</v>
      </c>
      <c r="U12" s="51">
        <v>12</v>
      </c>
      <c r="V12" s="51">
        <v>0</v>
      </c>
      <c r="W12" s="51">
        <v>0</v>
      </c>
      <c r="X12" s="51"/>
      <c r="Y12" s="53">
        <v>8</v>
      </c>
      <c r="Z12" s="53">
        <v>2</v>
      </c>
      <c r="AA12" s="53">
        <v>1</v>
      </c>
      <c r="AB12" s="53" t="s">
        <v>112</v>
      </c>
      <c r="AC12" s="53">
        <v>12</v>
      </c>
      <c r="AD12" s="53">
        <v>0</v>
      </c>
      <c r="AE12" s="53">
        <v>1</v>
      </c>
      <c r="AF12" s="85" t="s">
        <v>112</v>
      </c>
      <c r="AG12" s="56">
        <f t="shared" ref="AG12:AG40" si="1">AH12+AI12+AJ12</f>
        <v>76</v>
      </c>
      <c r="AH12" s="56">
        <f t="shared" ref="AH12:AH40" si="2">I12+M12+Q12+U12+Y12+AC12</f>
        <v>51</v>
      </c>
      <c r="AI12" s="56">
        <f t="shared" ref="AI12:AI40" si="3">J12+N12+R12+V12+Z12+AD12</f>
        <v>13</v>
      </c>
      <c r="AJ12" s="56">
        <f t="shared" ref="AJ12:AJ40" si="4">K12+O12+S12+W12+AA12+AE12</f>
        <v>12</v>
      </c>
      <c r="AK12" s="57">
        <f t="shared" ref="AK12:AK40" si="5">AH12*100/AG12</f>
        <v>67.10526315789474</v>
      </c>
      <c r="AL12" s="57">
        <f t="shared" ref="AL12:AL40" si="6">AI12*100/AG12</f>
        <v>17.105263157894736</v>
      </c>
      <c r="AM12" s="57">
        <f t="shared" ref="AM12:AM40" si="7">AJ12*100/AG12</f>
        <v>15.789473684210526</v>
      </c>
    </row>
    <row r="13" spans="1:39" ht="78" x14ac:dyDescent="0.3">
      <c r="A13" s="70">
        <v>3</v>
      </c>
      <c r="B13" s="72" t="s">
        <v>26</v>
      </c>
      <c r="C13" s="70" t="s">
        <v>39</v>
      </c>
      <c r="D13" s="72" t="s">
        <v>103</v>
      </c>
      <c r="E13" s="109" t="s">
        <v>134</v>
      </c>
      <c r="F13" s="91">
        <f t="shared" si="0"/>
        <v>10</v>
      </c>
      <c r="G13" s="55">
        <v>10</v>
      </c>
      <c r="H13" s="55">
        <v>44</v>
      </c>
      <c r="I13" s="49">
        <v>10</v>
      </c>
      <c r="J13" s="49">
        <v>2</v>
      </c>
      <c r="K13" s="49">
        <v>8</v>
      </c>
      <c r="L13" s="82" t="s">
        <v>111</v>
      </c>
      <c r="M13" s="49">
        <v>13</v>
      </c>
      <c r="N13" s="49">
        <v>2</v>
      </c>
      <c r="O13" s="49">
        <v>4</v>
      </c>
      <c r="P13" s="83" t="s">
        <v>112</v>
      </c>
      <c r="Q13" s="51">
        <v>8</v>
      </c>
      <c r="R13" s="51">
        <v>2</v>
      </c>
      <c r="S13" s="51">
        <v>7</v>
      </c>
      <c r="T13" s="51" t="s">
        <v>111</v>
      </c>
      <c r="U13" s="51">
        <v>17</v>
      </c>
      <c r="V13" s="51">
        <v>0</v>
      </c>
      <c r="W13" s="51">
        <v>3</v>
      </c>
      <c r="X13" s="84" t="s">
        <v>112</v>
      </c>
      <c r="Y13" s="53">
        <v>1</v>
      </c>
      <c r="Z13" s="53">
        <v>0</v>
      </c>
      <c r="AA13" s="53">
        <v>21</v>
      </c>
      <c r="AB13" s="53"/>
      <c r="AC13" s="53">
        <v>15</v>
      </c>
      <c r="AD13" s="53">
        <v>0</v>
      </c>
      <c r="AE13" s="53">
        <v>6</v>
      </c>
      <c r="AF13" s="53"/>
      <c r="AG13" s="56">
        <f t="shared" si="1"/>
        <v>119</v>
      </c>
      <c r="AH13" s="56">
        <f t="shared" si="2"/>
        <v>64</v>
      </c>
      <c r="AI13" s="56">
        <f t="shared" si="3"/>
        <v>6</v>
      </c>
      <c r="AJ13" s="56">
        <f t="shared" si="4"/>
        <v>49</v>
      </c>
      <c r="AK13" s="57">
        <f t="shared" si="5"/>
        <v>53.781512605042018</v>
      </c>
      <c r="AL13" s="57">
        <f t="shared" si="6"/>
        <v>5.0420168067226889</v>
      </c>
      <c r="AM13" s="57">
        <f t="shared" si="7"/>
        <v>41.176470588235297</v>
      </c>
    </row>
    <row r="14" spans="1:39" ht="140.4" x14ac:dyDescent="0.3">
      <c r="A14" s="70">
        <v>4</v>
      </c>
      <c r="B14" s="72" t="s">
        <v>85</v>
      </c>
      <c r="C14" s="70" t="s">
        <v>40</v>
      </c>
      <c r="D14" s="72" t="s">
        <v>102</v>
      </c>
      <c r="E14" s="109" t="s">
        <v>116</v>
      </c>
      <c r="F14" s="54">
        <f t="shared" si="0"/>
        <v>8</v>
      </c>
      <c r="G14" s="55">
        <v>8</v>
      </c>
      <c r="H14" s="55">
        <v>8</v>
      </c>
      <c r="I14" s="49">
        <v>1</v>
      </c>
      <c r="J14" s="49">
        <v>4</v>
      </c>
      <c r="K14" s="49">
        <v>1</v>
      </c>
      <c r="L14" s="49" t="s">
        <v>112</v>
      </c>
      <c r="M14" s="49">
        <v>1</v>
      </c>
      <c r="N14" s="49">
        <v>5</v>
      </c>
      <c r="O14" s="49">
        <v>0</v>
      </c>
      <c r="P14" s="49" t="s">
        <v>112</v>
      </c>
      <c r="Q14" s="51">
        <v>4</v>
      </c>
      <c r="R14" s="51">
        <v>2</v>
      </c>
      <c r="S14" s="51">
        <v>3</v>
      </c>
      <c r="T14" s="51" t="s">
        <v>117</v>
      </c>
      <c r="U14" s="51">
        <v>8</v>
      </c>
      <c r="V14" s="51">
        <v>0</v>
      </c>
      <c r="W14" s="51">
        <v>0</v>
      </c>
      <c r="X14" s="51"/>
      <c r="Y14" s="53">
        <v>7</v>
      </c>
      <c r="Z14" s="53">
        <v>2</v>
      </c>
      <c r="AA14" s="53">
        <v>3</v>
      </c>
      <c r="AB14" s="53" t="s">
        <v>111</v>
      </c>
      <c r="AC14" s="53">
        <v>9</v>
      </c>
      <c r="AD14" s="53">
        <v>0</v>
      </c>
      <c r="AE14" s="53">
        <v>3</v>
      </c>
      <c r="AF14" s="85" t="s">
        <v>112</v>
      </c>
      <c r="AG14" s="56">
        <f t="shared" si="1"/>
        <v>53</v>
      </c>
      <c r="AH14" s="56">
        <f t="shared" si="2"/>
        <v>30</v>
      </c>
      <c r="AI14" s="56">
        <f t="shared" si="3"/>
        <v>13</v>
      </c>
      <c r="AJ14" s="56">
        <f t="shared" si="4"/>
        <v>10</v>
      </c>
      <c r="AK14" s="57">
        <f t="shared" si="5"/>
        <v>56.60377358490566</v>
      </c>
      <c r="AL14" s="57">
        <f t="shared" si="6"/>
        <v>24.528301886792452</v>
      </c>
      <c r="AM14" s="57">
        <f t="shared" si="7"/>
        <v>18.867924528301888</v>
      </c>
    </row>
    <row r="15" spans="1:39" ht="62.4" x14ac:dyDescent="0.3">
      <c r="A15" s="70">
        <v>5</v>
      </c>
      <c r="B15" s="72" t="s">
        <v>86</v>
      </c>
      <c r="C15" s="70" t="s">
        <v>41</v>
      </c>
      <c r="D15" s="72" t="s">
        <v>42</v>
      </c>
      <c r="E15" s="109" t="s">
        <v>134</v>
      </c>
      <c r="F15" s="91">
        <f t="shared" si="0"/>
        <v>9</v>
      </c>
      <c r="G15" s="55">
        <v>9</v>
      </c>
      <c r="H15" s="55">
        <v>18</v>
      </c>
      <c r="I15" s="49">
        <v>9</v>
      </c>
      <c r="J15" s="49">
        <v>5</v>
      </c>
      <c r="K15" s="49">
        <v>2</v>
      </c>
      <c r="L15" s="49" t="s">
        <v>112</v>
      </c>
      <c r="M15" s="49">
        <v>13</v>
      </c>
      <c r="N15" s="49">
        <v>2</v>
      </c>
      <c r="O15" s="49">
        <v>1</v>
      </c>
      <c r="P15" s="49" t="s">
        <v>112</v>
      </c>
      <c r="Q15" s="51">
        <v>10</v>
      </c>
      <c r="R15" s="51">
        <v>1</v>
      </c>
      <c r="S15" s="51">
        <v>1</v>
      </c>
      <c r="T15" s="51" t="s">
        <v>112</v>
      </c>
      <c r="U15" s="51">
        <v>9</v>
      </c>
      <c r="V15" s="51">
        <v>2</v>
      </c>
      <c r="W15" s="51">
        <v>1</v>
      </c>
      <c r="X15" s="51" t="s">
        <v>112</v>
      </c>
      <c r="Y15" s="53">
        <v>5</v>
      </c>
      <c r="Z15" s="53">
        <v>0</v>
      </c>
      <c r="AA15" s="53">
        <v>11</v>
      </c>
      <c r="AB15" s="53" t="s">
        <v>112</v>
      </c>
      <c r="AC15" s="53">
        <v>13</v>
      </c>
      <c r="AD15" s="53">
        <v>1</v>
      </c>
      <c r="AE15" s="53">
        <v>2</v>
      </c>
      <c r="AF15" s="85" t="s">
        <v>112</v>
      </c>
      <c r="AG15" s="56">
        <f t="shared" si="1"/>
        <v>88</v>
      </c>
      <c r="AH15" s="56">
        <f t="shared" si="2"/>
        <v>59</v>
      </c>
      <c r="AI15" s="56">
        <f t="shared" si="3"/>
        <v>11</v>
      </c>
      <c r="AJ15" s="56">
        <f t="shared" si="4"/>
        <v>18</v>
      </c>
      <c r="AK15" s="57">
        <f t="shared" si="5"/>
        <v>67.045454545454547</v>
      </c>
      <c r="AL15" s="57">
        <f t="shared" si="6"/>
        <v>12.5</v>
      </c>
      <c r="AM15" s="57">
        <f t="shared" si="7"/>
        <v>20.454545454545453</v>
      </c>
    </row>
    <row r="16" spans="1:39" ht="93.6" x14ac:dyDescent="0.3">
      <c r="A16" s="70">
        <v>6</v>
      </c>
      <c r="B16" s="72" t="s">
        <v>87</v>
      </c>
      <c r="C16" s="70" t="s">
        <v>43</v>
      </c>
      <c r="D16" s="72" t="s">
        <v>27</v>
      </c>
      <c r="E16" s="109" t="s">
        <v>146</v>
      </c>
      <c r="F16" s="91">
        <f t="shared" si="0"/>
        <v>6</v>
      </c>
      <c r="G16" s="55">
        <v>6</v>
      </c>
      <c r="H16" s="55">
        <v>7</v>
      </c>
      <c r="I16" s="49">
        <v>12</v>
      </c>
      <c r="J16" s="49">
        <v>0</v>
      </c>
      <c r="K16" s="49">
        <v>11</v>
      </c>
      <c r="L16" s="60" t="s">
        <v>112</v>
      </c>
      <c r="M16" s="49">
        <v>20</v>
      </c>
      <c r="N16" s="49">
        <v>0</v>
      </c>
      <c r="O16" s="49">
        <v>3</v>
      </c>
      <c r="P16" s="49" t="s">
        <v>112</v>
      </c>
      <c r="Q16" s="51">
        <v>26</v>
      </c>
      <c r="R16" s="51">
        <v>0</v>
      </c>
      <c r="S16" s="51">
        <v>0</v>
      </c>
      <c r="T16" s="51"/>
      <c r="U16" s="51">
        <v>24</v>
      </c>
      <c r="V16" s="51">
        <v>0</v>
      </c>
      <c r="W16" s="51">
        <v>2</v>
      </c>
      <c r="X16" s="51" t="s">
        <v>112</v>
      </c>
      <c r="Y16" s="53">
        <v>21</v>
      </c>
      <c r="Z16" s="53">
        <v>0</v>
      </c>
      <c r="AA16" s="53">
        <v>0</v>
      </c>
      <c r="AB16" s="53"/>
      <c r="AC16" s="53">
        <v>22</v>
      </c>
      <c r="AD16" s="53">
        <v>0</v>
      </c>
      <c r="AE16" s="53">
        <v>0</v>
      </c>
      <c r="AF16" s="53"/>
      <c r="AG16" s="56">
        <f t="shared" si="1"/>
        <v>141</v>
      </c>
      <c r="AH16" s="56">
        <f t="shared" si="2"/>
        <v>125</v>
      </c>
      <c r="AI16" s="56">
        <f t="shared" si="3"/>
        <v>0</v>
      </c>
      <c r="AJ16" s="56">
        <f t="shared" si="4"/>
        <v>16</v>
      </c>
      <c r="AK16" s="57">
        <f t="shared" si="5"/>
        <v>88.652482269503551</v>
      </c>
      <c r="AL16" s="57">
        <f t="shared" si="6"/>
        <v>0</v>
      </c>
      <c r="AM16" s="57">
        <f t="shared" si="7"/>
        <v>11.347517730496454</v>
      </c>
    </row>
    <row r="17" spans="1:39" ht="78" x14ac:dyDescent="0.3">
      <c r="A17" s="70">
        <v>7</v>
      </c>
      <c r="B17" s="72" t="s">
        <v>15</v>
      </c>
      <c r="C17" s="70" t="s">
        <v>44</v>
      </c>
      <c r="D17" s="72" t="s">
        <v>101</v>
      </c>
      <c r="E17" s="109" t="s">
        <v>134</v>
      </c>
      <c r="F17" s="91">
        <f t="shared" si="0"/>
        <v>9</v>
      </c>
      <c r="G17" s="55">
        <v>9</v>
      </c>
      <c r="H17" s="55">
        <v>3</v>
      </c>
      <c r="I17" s="49">
        <v>1</v>
      </c>
      <c r="J17" s="49">
        <v>4</v>
      </c>
      <c r="K17" s="49">
        <v>2</v>
      </c>
      <c r="L17" s="49" t="s">
        <v>111</v>
      </c>
      <c r="M17" s="49">
        <v>5</v>
      </c>
      <c r="N17" s="49">
        <v>0</v>
      </c>
      <c r="O17" s="49">
        <v>2</v>
      </c>
      <c r="P17" s="83" t="s">
        <v>112</v>
      </c>
      <c r="Q17" s="51">
        <v>3</v>
      </c>
      <c r="R17" s="51">
        <v>1</v>
      </c>
      <c r="S17" s="51">
        <v>6</v>
      </c>
      <c r="T17" s="51" t="s">
        <v>112</v>
      </c>
      <c r="U17" s="51">
        <v>7</v>
      </c>
      <c r="V17" s="51">
        <v>0</v>
      </c>
      <c r="W17" s="51">
        <v>2</v>
      </c>
      <c r="X17" s="81" t="s">
        <v>112</v>
      </c>
      <c r="Y17" s="53">
        <v>0</v>
      </c>
      <c r="Z17" s="53">
        <v>1</v>
      </c>
      <c r="AA17" s="53">
        <v>7</v>
      </c>
      <c r="AB17" s="53" t="s">
        <v>112</v>
      </c>
      <c r="AC17" s="53">
        <v>4</v>
      </c>
      <c r="AD17" s="53">
        <v>0</v>
      </c>
      <c r="AE17" s="53">
        <v>4</v>
      </c>
      <c r="AF17" s="53" t="s">
        <v>112</v>
      </c>
      <c r="AG17" s="56">
        <f t="shared" si="1"/>
        <v>49</v>
      </c>
      <c r="AH17" s="56">
        <f t="shared" si="2"/>
        <v>20</v>
      </c>
      <c r="AI17" s="56">
        <f t="shared" si="3"/>
        <v>6</v>
      </c>
      <c r="AJ17" s="56">
        <f t="shared" si="4"/>
        <v>23</v>
      </c>
      <c r="AK17" s="57">
        <f t="shared" si="5"/>
        <v>40.816326530612244</v>
      </c>
      <c r="AL17" s="57">
        <f t="shared" si="6"/>
        <v>12.244897959183673</v>
      </c>
      <c r="AM17" s="57">
        <f t="shared" si="7"/>
        <v>46.938775510204081</v>
      </c>
    </row>
    <row r="18" spans="1:39" ht="62.4" x14ac:dyDescent="0.3">
      <c r="A18" s="70">
        <v>8</v>
      </c>
      <c r="B18" s="72" t="s">
        <v>88</v>
      </c>
      <c r="C18" s="70" t="s">
        <v>45</v>
      </c>
      <c r="D18" s="72" t="s">
        <v>100</v>
      </c>
      <c r="E18" s="109" t="s">
        <v>134</v>
      </c>
      <c r="F18" s="91">
        <f t="shared" si="0"/>
        <v>10</v>
      </c>
      <c r="G18" s="55">
        <v>10</v>
      </c>
      <c r="H18" s="55">
        <v>10</v>
      </c>
      <c r="I18" s="49">
        <v>0</v>
      </c>
      <c r="J18" s="49">
        <v>0</v>
      </c>
      <c r="K18" s="49">
        <v>3</v>
      </c>
      <c r="L18" s="49" t="s">
        <v>113</v>
      </c>
      <c r="M18" s="49">
        <v>3</v>
      </c>
      <c r="N18" s="49">
        <v>0</v>
      </c>
      <c r="O18" s="49">
        <v>0</v>
      </c>
      <c r="P18" s="49"/>
      <c r="Q18" s="51">
        <v>3</v>
      </c>
      <c r="R18" s="51">
        <v>1</v>
      </c>
      <c r="S18" s="51">
        <v>7</v>
      </c>
      <c r="T18" s="51" t="s">
        <v>113</v>
      </c>
      <c r="U18" s="51">
        <v>10</v>
      </c>
      <c r="V18" s="51">
        <v>0</v>
      </c>
      <c r="W18" s="51">
        <v>1</v>
      </c>
      <c r="X18" s="81" t="s">
        <v>114</v>
      </c>
      <c r="Y18" s="53">
        <v>3</v>
      </c>
      <c r="Z18" s="53">
        <v>0</v>
      </c>
      <c r="AA18" s="53">
        <v>5</v>
      </c>
      <c r="AB18" s="53" t="s">
        <v>110</v>
      </c>
      <c r="AC18" s="62">
        <v>8</v>
      </c>
      <c r="AD18" s="62">
        <v>0</v>
      </c>
      <c r="AE18" s="62">
        <v>0</v>
      </c>
      <c r="AF18" s="63"/>
      <c r="AG18" s="56">
        <f t="shared" si="1"/>
        <v>44</v>
      </c>
      <c r="AH18" s="56">
        <f t="shared" si="2"/>
        <v>27</v>
      </c>
      <c r="AI18" s="56">
        <f t="shared" si="3"/>
        <v>1</v>
      </c>
      <c r="AJ18" s="56">
        <f t="shared" si="4"/>
        <v>16</v>
      </c>
      <c r="AK18" s="57">
        <f t="shared" si="5"/>
        <v>61.363636363636367</v>
      </c>
      <c r="AL18" s="57">
        <f t="shared" si="6"/>
        <v>2.2727272727272729</v>
      </c>
      <c r="AM18" s="57">
        <f t="shared" si="7"/>
        <v>36.363636363636367</v>
      </c>
    </row>
    <row r="19" spans="1:39" ht="109.2" x14ac:dyDescent="0.3">
      <c r="A19" s="70">
        <v>9</v>
      </c>
      <c r="B19" s="87" t="s">
        <v>89</v>
      </c>
      <c r="C19" s="88" t="s">
        <v>46</v>
      </c>
      <c r="D19" s="87" t="s">
        <v>47</v>
      </c>
      <c r="E19" s="109" t="s">
        <v>135</v>
      </c>
      <c r="F19" s="91">
        <f t="shared" si="0"/>
        <v>6</v>
      </c>
      <c r="G19" s="55">
        <v>6</v>
      </c>
      <c r="H19" s="55">
        <v>12</v>
      </c>
      <c r="I19" s="64">
        <v>4</v>
      </c>
      <c r="J19" s="64">
        <v>0</v>
      </c>
      <c r="K19" s="64">
        <v>4</v>
      </c>
      <c r="L19" s="49" t="s">
        <v>111</v>
      </c>
      <c r="M19" s="64">
        <v>3</v>
      </c>
      <c r="N19" s="64">
        <v>0</v>
      </c>
      <c r="O19" s="64">
        <v>5</v>
      </c>
      <c r="P19" s="49" t="s">
        <v>112</v>
      </c>
      <c r="Q19" s="65">
        <v>3</v>
      </c>
      <c r="R19" s="65">
        <v>0</v>
      </c>
      <c r="S19" s="65">
        <v>3</v>
      </c>
      <c r="T19" s="51" t="s">
        <v>111</v>
      </c>
      <c r="U19" s="65">
        <v>8</v>
      </c>
      <c r="V19" s="65">
        <v>0</v>
      </c>
      <c r="W19" s="65">
        <v>0</v>
      </c>
      <c r="X19" s="51"/>
      <c r="Y19" s="62">
        <v>11</v>
      </c>
      <c r="Z19" s="62">
        <v>0</v>
      </c>
      <c r="AA19" s="62">
        <v>3</v>
      </c>
      <c r="AB19" s="53" t="s">
        <v>122</v>
      </c>
      <c r="AC19" s="62">
        <v>14</v>
      </c>
      <c r="AD19" s="62">
        <v>0</v>
      </c>
      <c r="AE19" s="62">
        <v>0</v>
      </c>
      <c r="AF19" s="53"/>
      <c r="AG19" s="56">
        <f t="shared" si="1"/>
        <v>58</v>
      </c>
      <c r="AH19" s="56">
        <f t="shared" si="2"/>
        <v>43</v>
      </c>
      <c r="AI19" s="56">
        <f t="shared" si="3"/>
        <v>0</v>
      </c>
      <c r="AJ19" s="56">
        <f t="shared" si="4"/>
        <v>15</v>
      </c>
      <c r="AK19" s="57">
        <f t="shared" si="5"/>
        <v>74.137931034482762</v>
      </c>
      <c r="AL19" s="57">
        <f t="shared" si="6"/>
        <v>0</v>
      </c>
      <c r="AM19" s="57">
        <f t="shared" si="7"/>
        <v>25.862068965517242</v>
      </c>
    </row>
    <row r="20" spans="1:39" ht="156" x14ac:dyDescent="0.3">
      <c r="A20" s="70">
        <v>10</v>
      </c>
      <c r="B20" s="72" t="s">
        <v>48</v>
      </c>
      <c r="C20" s="70" t="s">
        <v>49</v>
      </c>
      <c r="D20" s="72" t="s">
        <v>50</v>
      </c>
      <c r="E20" s="110" t="s">
        <v>136</v>
      </c>
      <c r="F20" s="153">
        <v>79</v>
      </c>
      <c r="G20" s="55">
        <v>14</v>
      </c>
      <c r="H20" s="55">
        <v>31</v>
      </c>
      <c r="I20" s="64">
        <v>9</v>
      </c>
      <c r="J20" s="64">
        <v>1</v>
      </c>
      <c r="K20" s="64">
        <v>8</v>
      </c>
      <c r="L20" s="49" t="s">
        <v>112</v>
      </c>
      <c r="M20" s="64">
        <v>14</v>
      </c>
      <c r="N20" s="64">
        <v>3</v>
      </c>
      <c r="O20" s="64">
        <v>1</v>
      </c>
      <c r="P20" s="82" t="s">
        <v>112</v>
      </c>
      <c r="Q20" s="65">
        <v>0</v>
      </c>
      <c r="R20" s="65">
        <v>0</v>
      </c>
      <c r="S20" s="65">
        <v>23</v>
      </c>
      <c r="T20" s="51" t="s">
        <v>112</v>
      </c>
      <c r="U20" s="65">
        <v>21</v>
      </c>
      <c r="V20" s="65">
        <v>0</v>
      </c>
      <c r="W20" s="65">
        <v>2</v>
      </c>
      <c r="X20" s="84" t="s">
        <v>112</v>
      </c>
      <c r="Y20" s="62">
        <v>18</v>
      </c>
      <c r="Z20" s="62">
        <v>1</v>
      </c>
      <c r="AA20" s="62">
        <v>5</v>
      </c>
      <c r="AB20" s="53" t="s">
        <v>112</v>
      </c>
      <c r="AC20" s="62">
        <v>25</v>
      </c>
      <c r="AD20" s="62">
        <v>0</v>
      </c>
      <c r="AE20" s="62">
        <v>1</v>
      </c>
      <c r="AF20" s="53" t="s">
        <v>112</v>
      </c>
      <c r="AG20" s="56">
        <f t="shared" si="1"/>
        <v>132</v>
      </c>
      <c r="AH20" s="56">
        <f t="shared" si="2"/>
        <v>87</v>
      </c>
      <c r="AI20" s="56">
        <f t="shared" si="3"/>
        <v>5</v>
      </c>
      <c r="AJ20" s="56">
        <f t="shared" si="4"/>
        <v>40</v>
      </c>
      <c r="AK20" s="57">
        <f t="shared" si="5"/>
        <v>65.909090909090907</v>
      </c>
      <c r="AL20" s="57">
        <f t="shared" si="6"/>
        <v>3.7878787878787881</v>
      </c>
      <c r="AM20" s="57">
        <f t="shared" si="7"/>
        <v>30.303030303030305</v>
      </c>
    </row>
    <row r="21" spans="1:39" ht="140.4" x14ac:dyDescent="0.3">
      <c r="A21" s="70">
        <v>11</v>
      </c>
      <c r="B21" s="72" t="s">
        <v>48</v>
      </c>
      <c r="C21" s="70" t="s">
        <v>51</v>
      </c>
      <c r="D21" s="72" t="s">
        <v>52</v>
      </c>
      <c r="E21" s="111" t="s">
        <v>137</v>
      </c>
      <c r="F21" s="154"/>
      <c r="G21" s="55">
        <v>18</v>
      </c>
      <c r="H21" s="55">
        <v>37</v>
      </c>
      <c r="I21" s="64">
        <v>30</v>
      </c>
      <c r="J21" s="64">
        <v>0</v>
      </c>
      <c r="K21" s="64">
        <v>0</v>
      </c>
      <c r="L21" s="49"/>
      <c r="M21" s="64">
        <v>29</v>
      </c>
      <c r="N21" s="64">
        <v>0</v>
      </c>
      <c r="O21" s="64">
        <v>1</v>
      </c>
      <c r="P21" s="49" t="s">
        <v>112</v>
      </c>
      <c r="Q21" s="65">
        <v>12</v>
      </c>
      <c r="R21" s="65">
        <v>2</v>
      </c>
      <c r="S21" s="65">
        <v>1</v>
      </c>
      <c r="T21" s="51" t="s">
        <v>112</v>
      </c>
      <c r="U21" s="65">
        <v>19</v>
      </c>
      <c r="V21" s="65">
        <v>1</v>
      </c>
      <c r="W21" s="65">
        <v>0</v>
      </c>
      <c r="X21" s="84" t="s">
        <v>112</v>
      </c>
      <c r="Y21" s="62">
        <v>10</v>
      </c>
      <c r="Z21" s="62">
        <v>0</v>
      </c>
      <c r="AA21" s="62">
        <v>20</v>
      </c>
      <c r="AB21" s="53" t="s">
        <v>124</v>
      </c>
      <c r="AC21" s="62">
        <v>29</v>
      </c>
      <c r="AD21" s="62">
        <v>0</v>
      </c>
      <c r="AE21" s="62">
        <v>1</v>
      </c>
      <c r="AF21" s="53" t="s">
        <v>112</v>
      </c>
      <c r="AG21" s="56">
        <f t="shared" si="1"/>
        <v>155</v>
      </c>
      <c r="AH21" s="56">
        <f t="shared" si="2"/>
        <v>129</v>
      </c>
      <c r="AI21" s="56">
        <f t="shared" si="3"/>
        <v>3</v>
      </c>
      <c r="AJ21" s="56">
        <f t="shared" si="4"/>
        <v>23</v>
      </c>
      <c r="AK21" s="57">
        <f t="shared" si="5"/>
        <v>83.225806451612897</v>
      </c>
      <c r="AL21" s="57">
        <f t="shared" si="6"/>
        <v>1.935483870967742</v>
      </c>
      <c r="AM21" s="57">
        <f t="shared" si="7"/>
        <v>14.838709677419354</v>
      </c>
    </row>
    <row r="22" spans="1:39" ht="93.6" x14ac:dyDescent="0.3">
      <c r="A22" s="70">
        <v>12</v>
      </c>
      <c r="B22" s="72" t="s">
        <v>48</v>
      </c>
      <c r="C22" s="70" t="s">
        <v>53</v>
      </c>
      <c r="D22" s="72" t="s">
        <v>54</v>
      </c>
      <c r="E22" s="110" t="s">
        <v>141</v>
      </c>
      <c r="F22" s="154"/>
      <c r="G22" s="55">
        <v>20</v>
      </c>
      <c r="H22" s="55">
        <v>61</v>
      </c>
      <c r="I22" s="90">
        <v>30</v>
      </c>
      <c r="J22" s="90">
        <v>2</v>
      </c>
      <c r="K22" s="90">
        <v>8</v>
      </c>
      <c r="L22" s="49" t="s">
        <v>112</v>
      </c>
      <c r="M22" s="49">
        <v>40</v>
      </c>
      <c r="N22" s="49">
        <v>0</v>
      </c>
      <c r="O22" s="49">
        <v>0</v>
      </c>
      <c r="P22" s="49"/>
      <c r="Q22" s="51">
        <v>36</v>
      </c>
      <c r="R22" s="51">
        <v>1</v>
      </c>
      <c r="S22" s="51">
        <v>8</v>
      </c>
      <c r="T22" s="51" t="s">
        <v>112</v>
      </c>
      <c r="U22" s="51">
        <v>41</v>
      </c>
      <c r="V22" s="51">
        <v>1</v>
      </c>
      <c r="W22" s="51">
        <v>4</v>
      </c>
      <c r="X22" s="84" t="s">
        <v>111</v>
      </c>
      <c r="Y22" s="53">
        <v>40</v>
      </c>
      <c r="Z22" s="53">
        <v>5</v>
      </c>
      <c r="AA22" s="53">
        <v>10</v>
      </c>
      <c r="AB22" s="53" t="s">
        <v>111</v>
      </c>
      <c r="AC22" s="53">
        <v>46</v>
      </c>
      <c r="AD22" s="53">
        <v>0</v>
      </c>
      <c r="AE22" s="53">
        <v>2</v>
      </c>
      <c r="AF22" s="85" t="s">
        <v>110</v>
      </c>
      <c r="AG22" s="56">
        <f t="shared" si="1"/>
        <v>274</v>
      </c>
      <c r="AH22" s="56">
        <f t="shared" si="2"/>
        <v>233</v>
      </c>
      <c r="AI22" s="56">
        <f t="shared" si="3"/>
        <v>9</v>
      </c>
      <c r="AJ22" s="56">
        <f t="shared" si="4"/>
        <v>32</v>
      </c>
      <c r="AK22" s="57">
        <f t="shared" si="5"/>
        <v>85.03649635036497</v>
      </c>
      <c r="AL22" s="57">
        <f t="shared" si="6"/>
        <v>3.2846715328467155</v>
      </c>
      <c r="AM22" s="57">
        <f t="shared" si="7"/>
        <v>11.678832116788321</v>
      </c>
    </row>
    <row r="23" spans="1:39" ht="171.6" x14ac:dyDescent="0.3">
      <c r="A23" s="70">
        <v>13</v>
      </c>
      <c r="B23" s="72" t="s">
        <v>48</v>
      </c>
      <c r="C23" s="70" t="s">
        <v>55</v>
      </c>
      <c r="D23" s="72" t="s">
        <v>56</v>
      </c>
      <c r="E23" s="110" t="s">
        <v>142</v>
      </c>
      <c r="F23" s="154"/>
      <c r="G23" s="55">
        <v>15</v>
      </c>
      <c r="H23" s="55">
        <v>42</v>
      </c>
      <c r="I23" s="49">
        <v>20</v>
      </c>
      <c r="J23" s="49">
        <v>7</v>
      </c>
      <c r="K23" s="49">
        <v>2</v>
      </c>
      <c r="L23" s="49" t="s">
        <v>111</v>
      </c>
      <c r="M23" s="49">
        <v>29</v>
      </c>
      <c r="N23" s="49">
        <v>1</v>
      </c>
      <c r="O23" s="49">
        <v>1</v>
      </c>
      <c r="P23" s="82" t="s">
        <v>110</v>
      </c>
      <c r="Q23" s="51">
        <v>30</v>
      </c>
      <c r="R23" s="51">
        <v>0</v>
      </c>
      <c r="S23" s="51">
        <v>2</v>
      </c>
      <c r="T23" s="51" t="s">
        <v>112</v>
      </c>
      <c r="U23" s="51">
        <v>29</v>
      </c>
      <c r="V23" s="51">
        <v>0</v>
      </c>
      <c r="W23" s="51">
        <v>2</v>
      </c>
      <c r="X23" s="51" t="s">
        <v>112</v>
      </c>
      <c r="Y23" s="53">
        <v>12</v>
      </c>
      <c r="Z23" s="53">
        <v>4</v>
      </c>
      <c r="AA23" s="53">
        <v>16</v>
      </c>
      <c r="AB23" s="53" t="s">
        <v>112</v>
      </c>
      <c r="AC23" s="53">
        <v>31</v>
      </c>
      <c r="AD23" s="53">
        <v>0</v>
      </c>
      <c r="AE23" s="53">
        <v>0</v>
      </c>
      <c r="AF23" s="53"/>
      <c r="AG23" s="56">
        <f t="shared" si="1"/>
        <v>186</v>
      </c>
      <c r="AH23" s="56">
        <f t="shared" si="2"/>
        <v>151</v>
      </c>
      <c r="AI23" s="56">
        <f t="shared" si="3"/>
        <v>12</v>
      </c>
      <c r="AJ23" s="56">
        <f t="shared" si="4"/>
        <v>23</v>
      </c>
      <c r="AK23" s="57">
        <f t="shared" si="5"/>
        <v>81.182795698924735</v>
      </c>
      <c r="AL23" s="57">
        <f t="shared" si="6"/>
        <v>6.4516129032258061</v>
      </c>
      <c r="AM23" s="57">
        <f t="shared" si="7"/>
        <v>12.365591397849462</v>
      </c>
    </row>
    <row r="24" spans="1:39" ht="234" x14ac:dyDescent="0.3">
      <c r="A24" s="70">
        <v>14</v>
      </c>
      <c r="B24" s="72" t="s">
        <v>48</v>
      </c>
      <c r="C24" s="70" t="s">
        <v>57</v>
      </c>
      <c r="D24" s="72" t="s">
        <v>58</v>
      </c>
      <c r="E24" s="110" t="s">
        <v>143</v>
      </c>
      <c r="F24" s="154"/>
      <c r="G24" s="55">
        <v>12</v>
      </c>
      <c r="H24" s="55">
        <v>7</v>
      </c>
      <c r="I24" s="49">
        <v>13</v>
      </c>
      <c r="J24" s="49">
        <v>2</v>
      </c>
      <c r="K24" s="49">
        <v>6</v>
      </c>
      <c r="L24" s="49" t="s">
        <v>112</v>
      </c>
      <c r="M24" s="49">
        <v>20</v>
      </c>
      <c r="N24" s="49">
        <v>0</v>
      </c>
      <c r="O24" s="49">
        <v>1</v>
      </c>
      <c r="P24" s="83" t="s">
        <v>112</v>
      </c>
      <c r="Q24" s="51">
        <v>18</v>
      </c>
      <c r="R24" s="51">
        <v>1</v>
      </c>
      <c r="S24" s="51">
        <v>1</v>
      </c>
      <c r="T24" s="51" t="s">
        <v>112</v>
      </c>
      <c r="U24" s="51">
        <v>21</v>
      </c>
      <c r="V24" s="51">
        <v>0</v>
      </c>
      <c r="W24" s="51">
        <v>0</v>
      </c>
      <c r="X24" s="61"/>
      <c r="Y24" s="53">
        <v>18</v>
      </c>
      <c r="Z24" s="53">
        <v>0</v>
      </c>
      <c r="AA24" s="53">
        <v>3</v>
      </c>
      <c r="AB24" s="85" t="s">
        <v>112</v>
      </c>
      <c r="AC24" s="53">
        <v>20</v>
      </c>
      <c r="AD24" s="53">
        <v>0</v>
      </c>
      <c r="AE24" s="53">
        <v>0</v>
      </c>
      <c r="AF24" s="63"/>
      <c r="AG24" s="56">
        <f t="shared" si="1"/>
        <v>124</v>
      </c>
      <c r="AH24" s="56">
        <f t="shared" si="2"/>
        <v>110</v>
      </c>
      <c r="AI24" s="56">
        <f t="shared" si="3"/>
        <v>3</v>
      </c>
      <c r="AJ24" s="56">
        <f t="shared" si="4"/>
        <v>11</v>
      </c>
      <c r="AK24" s="57">
        <f t="shared" si="5"/>
        <v>88.709677419354833</v>
      </c>
      <c r="AL24" s="57">
        <f t="shared" si="6"/>
        <v>2.4193548387096775</v>
      </c>
      <c r="AM24" s="57">
        <f t="shared" si="7"/>
        <v>8.870967741935484</v>
      </c>
    </row>
    <row r="25" spans="1:39" ht="78" x14ac:dyDescent="0.3">
      <c r="A25" s="70">
        <v>15</v>
      </c>
      <c r="B25" s="72" t="s">
        <v>48</v>
      </c>
      <c r="C25" s="70" t="s">
        <v>59</v>
      </c>
      <c r="D25" s="72" t="s">
        <v>60</v>
      </c>
      <c r="E25" s="110" t="s">
        <v>144</v>
      </c>
      <c r="F25" s="154"/>
      <c r="G25" s="55">
        <v>8</v>
      </c>
      <c r="H25" s="55">
        <v>6</v>
      </c>
      <c r="I25" s="49">
        <v>7</v>
      </c>
      <c r="J25" s="49">
        <v>3</v>
      </c>
      <c r="K25" s="49">
        <v>2</v>
      </c>
      <c r="L25" s="83" t="s">
        <v>112</v>
      </c>
      <c r="M25" s="49">
        <v>7</v>
      </c>
      <c r="N25" s="49">
        <v>6</v>
      </c>
      <c r="O25" s="49">
        <v>0</v>
      </c>
      <c r="P25" s="82" t="s">
        <v>112</v>
      </c>
      <c r="Q25" s="51">
        <v>4</v>
      </c>
      <c r="R25" s="51">
        <v>2</v>
      </c>
      <c r="S25" s="51">
        <v>3</v>
      </c>
      <c r="T25" s="51" t="s">
        <v>112</v>
      </c>
      <c r="U25" s="51">
        <v>8</v>
      </c>
      <c r="V25" s="51">
        <v>0</v>
      </c>
      <c r="W25" s="51">
        <v>1</v>
      </c>
      <c r="X25" s="51" t="s">
        <v>112</v>
      </c>
      <c r="Y25" s="53">
        <v>6</v>
      </c>
      <c r="Z25" s="53">
        <v>0</v>
      </c>
      <c r="AA25" s="53">
        <v>6</v>
      </c>
      <c r="AB25" s="53" t="s">
        <v>112</v>
      </c>
      <c r="AC25" s="53">
        <v>10</v>
      </c>
      <c r="AD25" s="53">
        <v>2</v>
      </c>
      <c r="AE25" s="53">
        <v>1</v>
      </c>
      <c r="AF25" s="53" t="s">
        <v>112</v>
      </c>
      <c r="AG25" s="56">
        <f t="shared" si="1"/>
        <v>68</v>
      </c>
      <c r="AH25" s="56">
        <f t="shared" si="2"/>
        <v>42</v>
      </c>
      <c r="AI25" s="56">
        <f t="shared" si="3"/>
        <v>13</v>
      </c>
      <c r="AJ25" s="56">
        <f t="shared" si="4"/>
        <v>13</v>
      </c>
      <c r="AK25" s="57">
        <f t="shared" si="5"/>
        <v>61.764705882352942</v>
      </c>
      <c r="AL25" s="57">
        <f t="shared" si="6"/>
        <v>19.117647058823529</v>
      </c>
      <c r="AM25" s="57">
        <f t="shared" si="7"/>
        <v>19.117647058823529</v>
      </c>
    </row>
    <row r="26" spans="1:39" ht="187.2" x14ac:dyDescent="0.3">
      <c r="A26" s="70">
        <v>16</v>
      </c>
      <c r="B26" s="72" t="s">
        <v>48</v>
      </c>
      <c r="C26" s="70" t="s">
        <v>61</v>
      </c>
      <c r="D26" s="72" t="s">
        <v>62</v>
      </c>
      <c r="E26" s="111" t="s">
        <v>145</v>
      </c>
      <c r="F26" s="155"/>
      <c r="G26" s="55">
        <v>21</v>
      </c>
      <c r="H26" s="55">
        <v>8</v>
      </c>
      <c r="I26" s="49">
        <v>30</v>
      </c>
      <c r="J26" s="49">
        <v>1</v>
      </c>
      <c r="K26" s="49">
        <v>3</v>
      </c>
      <c r="L26" s="60" t="s">
        <v>112</v>
      </c>
      <c r="M26" s="49">
        <v>35</v>
      </c>
      <c r="N26" s="49">
        <v>0</v>
      </c>
      <c r="O26" s="49">
        <v>1</v>
      </c>
      <c r="P26" s="49" t="s">
        <v>110</v>
      </c>
      <c r="Q26" s="51">
        <v>19</v>
      </c>
      <c r="R26" s="51">
        <v>0</v>
      </c>
      <c r="S26" s="51">
        <v>7</v>
      </c>
      <c r="T26" s="51" t="s">
        <v>112</v>
      </c>
      <c r="U26" s="51">
        <v>24</v>
      </c>
      <c r="V26" s="51">
        <v>3</v>
      </c>
      <c r="W26" s="51">
        <v>1</v>
      </c>
      <c r="X26" s="84" t="s">
        <v>112</v>
      </c>
      <c r="Y26" s="53">
        <v>15</v>
      </c>
      <c r="Z26" s="53">
        <v>3</v>
      </c>
      <c r="AA26" s="53">
        <v>12</v>
      </c>
      <c r="AB26" s="53" t="s">
        <v>112</v>
      </c>
      <c r="AC26" s="53">
        <v>31</v>
      </c>
      <c r="AD26" s="53">
        <v>0</v>
      </c>
      <c r="AE26" s="53">
        <v>0</v>
      </c>
      <c r="AF26" s="53"/>
      <c r="AG26" s="56">
        <f t="shared" si="1"/>
        <v>185</v>
      </c>
      <c r="AH26" s="56">
        <f t="shared" si="2"/>
        <v>154</v>
      </c>
      <c r="AI26" s="56">
        <f t="shared" si="3"/>
        <v>7</v>
      </c>
      <c r="AJ26" s="56">
        <f t="shared" si="4"/>
        <v>24</v>
      </c>
      <c r="AK26" s="57">
        <f t="shared" si="5"/>
        <v>83.243243243243242</v>
      </c>
      <c r="AL26" s="57">
        <f t="shared" si="6"/>
        <v>3.7837837837837838</v>
      </c>
      <c r="AM26" s="57">
        <f t="shared" si="7"/>
        <v>12.972972972972974</v>
      </c>
    </row>
    <row r="27" spans="1:39" ht="156" x14ac:dyDescent="0.3">
      <c r="A27" s="70">
        <v>17</v>
      </c>
      <c r="B27" s="72" t="s">
        <v>63</v>
      </c>
      <c r="C27" s="70" t="s">
        <v>64</v>
      </c>
      <c r="D27" s="72" t="s">
        <v>99</v>
      </c>
      <c r="E27" s="109" t="s">
        <v>134</v>
      </c>
      <c r="F27" s="156">
        <v>20</v>
      </c>
      <c r="G27" s="55">
        <v>10</v>
      </c>
      <c r="H27" s="55">
        <v>16</v>
      </c>
      <c r="I27" s="49">
        <v>5</v>
      </c>
      <c r="J27" s="49">
        <v>11</v>
      </c>
      <c r="K27" s="49">
        <v>2</v>
      </c>
      <c r="L27" s="49" t="s">
        <v>111</v>
      </c>
      <c r="M27" s="49">
        <v>14</v>
      </c>
      <c r="N27" s="49">
        <v>4</v>
      </c>
      <c r="O27" s="49">
        <v>0</v>
      </c>
      <c r="P27" s="49" t="s">
        <v>112</v>
      </c>
      <c r="Q27" s="51">
        <v>15</v>
      </c>
      <c r="R27" s="51">
        <v>1</v>
      </c>
      <c r="S27" s="51">
        <v>2</v>
      </c>
      <c r="T27" s="51" t="s">
        <v>112</v>
      </c>
      <c r="U27" s="51">
        <v>16</v>
      </c>
      <c r="V27" s="51">
        <v>1</v>
      </c>
      <c r="W27" s="51">
        <v>1</v>
      </c>
      <c r="X27" s="51" t="s">
        <v>112</v>
      </c>
      <c r="Y27" s="53">
        <v>15</v>
      </c>
      <c r="Z27" s="53">
        <v>0</v>
      </c>
      <c r="AA27" s="53">
        <v>3</v>
      </c>
      <c r="AB27" s="53" t="s">
        <v>115</v>
      </c>
      <c r="AC27" s="53">
        <v>16</v>
      </c>
      <c r="AD27" s="53">
        <v>0</v>
      </c>
      <c r="AE27" s="53">
        <v>2</v>
      </c>
      <c r="AF27" s="53" t="s">
        <v>112</v>
      </c>
      <c r="AG27" s="56">
        <f t="shared" si="1"/>
        <v>108</v>
      </c>
      <c r="AH27" s="56">
        <f t="shared" si="2"/>
        <v>81</v>
      </c>
      <c r="AI27" s="56">
        <f t="shared" si="3"/>
        <v>17</v>
      </c>
      <c r="AJ27" s="56">
        <f t="shared" si="4"/>
        <v>10</v>
      </c>
      <c r="AK27" s="57">
        <f t="shared" si="5"/>
        <v>75</v>
      </c>
      <c r="AL27" s="57">
        <f t="shared" si="6"/>
        <v>15.74074074074074</v>
      </c>
      <c r="AM27" s="57">
        <f t="shared" si="7"/>
        <v>9.2592592592592595</v>
      </c>
    </row>
    <row r="28" spans="1:39" ht="62.4" x14ac:dyDescent="0.3">
      <c r="A28" s="70">
        <v>18</v>
      </c>
      <c r="B28" s="72" t="s">
        <v>63</v>
      </c>
      <c r="C28" s="70" t="s">
        <v>65</v>
      </c>
      <c r="D28" s="72" t="s">
        <v>98</v>
      </c>
      <c r="E28" s="109" t="s">
        <v>134</v>
      </c>
      <c r="F28" s="157"/>
      <c r="G28" s="55">
        <v>10</v>
      </c>
      <c r="H28" s="55">
        <v>12</v>
      </c>
      <c r="I28" s="49">
        <v>13</v>
      </c>
      <c r="J28" s="49">
        <v>1</v>
      </c>
      <c r="K28" s="49">
        <v>2</v>
      </c>
      <c r="L28" s="49" t="s">
        <v>112</v>
      </c>
      <c r="M28" s="49">
        <v>12</v>
      </c>
      <c r="N28" s="49">
        <v>4</v>
      </c>
      <c r="O28" s="49">
        <v>0</v>
      </c>
      <c r="P28" s="49" t="s">
        <v>112</v>
      </c>
      <c r="Q28" s="51">
        <v>13</v>
      </c>
      <c r="R28" s="51">
        <v>0</v>
      </c>
      <c r="S28" s="51">
        <v>5</v>
      </c>
      <c r="T28" s="51" t="s">
        <v>112</v>
      </c>
      <c r="U28" s="51">
        <v>17</v>
      </c>
      <c r="V28" s="51">
        <v>1</v>
      </c>
      <c r="W28" s="51">
        <v>0</v>
      </c>
      <c r="X28" s="51" t="s">
        <v>112</v>
      </c>
      <c r="Y28" s="53">
        <v>11</v>
      </c>
      <c r="Z28" s="53">
        <v>0</v>
      </c>
      <c r="AA28" s="53">
        <v>7</v>
      </c>
      <c r="AB28" s="85" t="s">
        <v>112</v>
      </c>
      <c r="AC28" s="53">
        <v>13</v>
      </c>
      <c r="AD28" s="53">
        <v>1</v>
      </c>
      <c r="AE28" s="53">
        <v>4</v>
      </c>
      <c r="AF28" s="53" t="s">
        <v>112</v>
      </c>
      <c r="AG28" s="56">
        <f t="shared" si="1"/>
        <v>104</v>
      </c>
      <c r="AH28" s="56">
        <f t="shared" si="2"/>
        <v>79</v>
      </c>
      <c r="AI28" s="56">
        <f t="shared" si="3"/>
        <v>7</v>
      </c>
      <c r="AJ28" s="56">
        <f t="shared" si="4"/>
        <v>18</v>
      </c>
      <c r="AK28" s="57">
        <f t="shared" si="5"/>
        <v>75.961538461538467</v>
      </c>
      <c r="AL28" s="57">
        <f t="shared" si="6"/>
        <v>6.7307692307692308</v>
      </c>
      <c r="AM28" s="57">
        <f t="shared" si="7"/>
        <v>17.307692307692307</v>
      </c>
    </row>
    <row r="29" spans="1:39" ht="109.2" x14ac:dyDescent="0.3">
      <c r="A29" s="70">
        <v>19</v>
      </c>
      <c r="B29" s="72" t="s">
        <v>66</v>
      </c>
      <c r="C29" s="70" t="s">
        <v>67</v>
      </c>
      <c r="D29" s="72" t="s">
        <v>97</v>
      </c>
      <c r="E29" s="110" t="s">
        <v>140</v>
      </c>
      <c r="F29" s="54">
        <f>G29</f>
        <v>6</v>
      </c>
      <c r="G29" s="55">
        <v>6</v>
      </c>
      <c r="H29" s="55">
        <v>12</v>
      </c>
      <c r="I29" s="49">
        <v>22</v>
      </c>
      <c r="J29" s="49">
        <v>0</v>
      </c>
      <c r="K29" s="49">
        <v>0</v>
      </c>
      <c r="L29" s="49"/>
      <c r="M29" s="49">
        <v>22</v>
      </c>
      <c r="N29" s="49">
        <v>0</v>
      </c>
      <c r="O29" s="49">
        <v>0</v>
      </c>
      <c r="P29" s="58"/>
      <c r="Q29" s="51">
        <v>16</v>
      </c>
      <c r="R29" s="51">
        <v>0</v>
      </c>
      <c r="S29" s="51">
        <v>0</v>
      </c>
      <c r="T29" s="51"/>
      <c r="U29" s="51">
        <v>18</v>
      </c>
      <c r="V29" s="51">
        <v>0</v>
      </c>
      <c r="W29" s="51">
        <v>0</v>
      </c>
      <c r="X29" s="59"/>
      <c r="Y29" s="53">
        <v>22</v>
      </c>
      <c r="Z29" s="53">
        <v>0</v>
      </c>
      <c r="AA29" s="53">
        <v>0</v>
      </c>
      <c r="AB29" s="53"/>
      <c r="AC29" s="53">
        <v>19</v>
      </c>
      <c r="AD29" s="53">
        <v>0</v>
      </c>
      <c r="AE29" s="53">
        <v>0</v>
      </c>
      <c r="AF29" s="63"/>
      <c r="AG29" s="56">
        <f t="shared" si="1"/>
        <v>119</v>
      </c>
      <c r="AH29" s="56">
        <f t="shared" si="2"/>
        <v>119</v>
      </c>
      <c r="AI29" s="56">
        <f t="shared" si="3"/>
        <v>0</v>
      </c>
      <c r="AJ29" s="56">
        <f t="shared" si="4"/>
        <v>0</v>
      </c>
      <c r="AK29" s="57">
        <f t="shared" si="5"/>
        <v>100</v>
      </c>
      <c r="AL29" s="57">
        <f t="shared" si="6"/>
        <v>0</v>
      </c>
      <c r="AM29" s="57">
        <f t="shared" si="7"/>
        <v>0</v>
      </c>
    </row>
    <row r="30" spans="1:39" ht="156" x14ac:dyDescent="0.3">
      <c r="A30" s="70">
        <v>20</v>
      </c>
      <c r="B30" s="72" t="s">
        <v>68</v>
      </c>
      <c r="C30" s="70" t="s">
        <v>69</v>
      </c>
      <c r="D30" s="72" t="s">
        <v>96</v>
      </c>
      <c r="E30" s="110" t="s">
        <v>138</v>
      </c>
      <c r="F30" s="156">
        <v>30</v>
      </c>
      <c r="G30" s="55">
        <v>16</v>
      </c>
      <c r="H30" s="55">
        <v>22</v>
      </c>
      <c r="I30" s="49">
        <v>20</v>
      </c>
      <c r="J30" s="49">
        <v>1</v>
      </c>
      <c r="K30" s="49">
        <v>9</v>
      </c>
      <c r="L30" s="49" t="s">
        <v>121</v>
      </c>
      <c r="M30" s="49">
        <v>29</v>
      </c>
      <c r="N30" s="49">
        <v>0</v>
      </c>
      <c r="O30" s="49">
        <v>1</v>
      </c>
      <c r="P30" s="49" t="s">
        <v>120</v>
      </c>
      <c r="Q30" s="51">
        <v>16</v>
      </c>
      <c r="R30" s="51">
        <v>5</v>
      </c>
      <c r="S30" s="51">
        <v>10</v>
      </c>
      <c r="T30" s="51" t="s">
        <v>112</v>
      </c>
      <c r="U30" s="51">
        <v>28</v>
      </c>
      <c r="V30" s="51">
        <v>2</v>
      </c>
      <c r="W30" s="51">
        <v>2</v>
      </c>
      <c r="X30" s="84" t="s">
        <v>112</v>
      </c>
      <c r="Y30" s="53">
        <v>7</v>
      </c>
      <c r="Z30" s="53">
        <v>17</v>
      </c>
      <c r="AA30" s="53">
        <v>4</v>
      </c>
      <c r="AB30" s="53" t="s">
        <v>112</v>
      </c>
      <c r="AC30" s="53">
        <v>31</v>
      </c>
      <c r="AD30" s="53">
        <v>2</v>
      </c>
      <c r="AE30" s="53">
        <v>1</v>
      </c>
      <c r="AF30" s="53" t="s">
        <v>112</v>
      </c>
      <c r="AG30" s="56">
        <f t="shared" si="1"/>
        <v>185</v>
      </c>
      <c r="AH30" s="56">
        <f t="shared" si="2"/>
        <v>131</v>
      </c>
      <c r="AI30" s="56">
        <f t="shared" si="3"/>
        <v>27</v>
      </c>
      <c r="AJ30" s="56">
        <f t="shared" si="4"/>
        <v>27</v>
      </c>
      <c r="AK30" s="57">
        <f t="shared" si="5"/>
        <v>70.810810810810807</v>
      </c>
      <c r="AL30" s="57">
        <f t="shared" si="6"/>
        <v>14.594594594594595</v>
      </c>
      <c r="AM30" s="57">
        <f t="shared" si="7"/>
        <v>14.594594594594595</v>
      </c>
    </row>
    <row r="31" spans="1:39" ht="93.6" x14ac:dyDescent="0.3">
      <c r="A31" s="70">
        <v>21</v>
      </c>
      <c r="B31" s="72" t="s">
        <v>68</v>
      </c>
      <c r="C31" s="70" t="s">
        <v>70</v>
      </c>
      <c r="D31" s="72" t="s">
        <v>95</v>
      </c>
      <c r="E31" s="110" t="s">
        <v>123</v>
      </c>
      <c r="F31" s="158"/>
      <c r="G31" s="55">
        <v>12</v>
      </c>
      <c r="H31" s="55">
        <v>18</v>
      </c>
      <c r="I31" s="49">
        <v>19</v>
      </c>
      <c r="J31" s="49">
        <v>0</v>
      </c>
      <c r="K31" s="49">
        <v>3</v>
      </c>
      <c r="L31" s="49" t="s">
        <v>112</v>
      </c>
      <c r="M31" s="49">
        <v>24</v>
      </c>
      <c r="N31" s="49">
        <v>0</v>
      </c>
      <c r="O31" s="49">
        <v>0</v>
      </c>
      <c r="P31" s="49"/>
      <c r="Q31" s="51">
        <v>10</v>
      </c>
      <c r="R31" s="51">
        <v>5</v>
      </c>
      <c r="S31" s="51">
        <v>9</v>
      </c>
      <c r="T31" s="51" t="s">
        <v>112</v>
      </c>
      <c r="U31" s="51">
        <v>17</v>
      </c>
      <c r="V31" s="51">
        <v>6</v>
      </c>
      <c r="W31" s="51">
        <v>0</v>
      </c>
      <c r="X31" s="51" t="s">
        <v>112</v>
      </c>
      <c r="Y31" s="53">
        <v>13</v>
      </c>
      <c r="Z31" s="53">
        <v>1</v>
      </c>
      <c r="AA31" s="53">
        <v>8</v>
      </c>
      <c r="AB31" s="53" t="s">
        <v>112</v>
      </c>
      <c r="AC31" s="53">
        <v>22</v>
      </c>
      <c r="AD31" s="53">
        <v>0</v>
      </c>
      <c r="AE31" s="53">
        <v>1</v>
      </c>
      <c r="AF31" s="53" t="s">
        <v>112</v>
      </c>
      <c r="AG31" s="56">
        <f t="shared" si="1"/>
        <v>138</v>
      </c>
      <c r="AH31" s="56">
        <f t="shared" si="2"/>
        <v>105</v>
      </c>
      <c r="AI31" s="56">
        <f t="shared" si="3"/>
        <v>12</v>
      </c>
      <c r="AJ31" s="56">
        <f t="shared" si="4"/>
        <v>21</v>
      </c>
      <c r="AK31" s="57">
        <f t="shared" si="5"/>
        <v>76.086956521739125</v>
      </c>
      <c r="AL31" s="57">
        <f t="shared" si="6"/>
        <v>8.695652173913043</v>
      </c>
      <c r="AM31" s="57">
        <f t="shared" si="7"/>
        <v>15.217391304347826</v>
      </c>
    </row>
    <row r="32" spans="1:39" ht="156" x14ac:dyDescent="0.3">
      <c r="A32" s="70">
        <v>22</v>
      </c>
      <c r="B32" s="72" t="s">
        <v>68</v>
      </c>
      <c r="C32" s="70" t="s">
        <v>71</v>
      </c>
      <c r="D32" s="72" t="s">
        <v>94</v>
      </c>
      <c r="E32" s="110" t="s">
        <v>138</v>
      </c>
      <c r="F32" s="158"/>
      <c r="G32" s="55">
        <v>21</v>
      </c>
      <c r="H32" s="55">
        <v>34</v>
      </c>
      <c r="I32" s="49">
        <v>40</v>
      </c>
      <c r="J32" s="49">
        <v>1</v>
      </c>
      <c r="K32" s="49">
        <v>6</v>
      </c>
      <c r="L32" s="49" t="s">
        <v>121</v>
      </c>
      <c r="M32" s="49">
        <v>44</v>
      </c>
      <c r="N32" s="49">
        <v>3</v>
      </c>
      <c r="O32" s="49">
        <v>0</v>
      </c>
      <c r="P32" s="49" t="s">
        <v>112</v>
      </c>
      <c r="Q32" s="51">
        <v>27</v>
      </c>
      <c r="R32" s="51">
        <v>12</v>
      </c>
      <c r="S32" s="51">
        <v>6</v>
      </c>
      <c r="T32" s="51" t="s">
        <v>111</v>
      </c>
      <c r="U32" s="51">
        <v>34</v>
      </c>
      <c r="V32" s="51">
        <v>6</v>
      </c>
      <c r="W32" s="51">
        <v>2</v>
      </c>
      <c r="X32" s="51" t="s">
        <v>112</v>
      </c>
      <c r="Y32" s="53">
        <v>20</v>
      </c>
      <c r="Z32" s="53">
        <v>18</v>
      </c>
      <c r="AA32" s="53">
        <v>5</v>
      </c>
      <c r="AB32" s="53" t="s">
        <v>112</v>
      </c>
      <c r="AC32" s="53">
        <v>39</v>
      </c>
      <c r="AD32" s="53">
        <v>0</v>
      </c>
      <c r="AE32" s="53">
        <v>1</v>
      </c>
      <c r="AF32" s="53" t="s">
        <v>118</v>
      </c>
      <c r="AG32" s="56">
        <f t="shared" si="1"/>
        <v>264</v>
      </c>
      <c r="AH32" s="56">
        <f t="shared" si="2"/>
        <v>204</v>
      </c>
      <c r="AI32" s="56">
        <f t="shared" si="3"/>
        <v>40</v>
      </c>
      <c r="AJ32" s="56">
        <f t="shared" si="4"/>
        <v>20</v>
      </c>
      <c r="AK32" s="57">
        <f t="shared" si="5"/>
        <v>77.272727272727266</v>
      </c>
      <c r="AL32" s="57">
        <f t="shared" si="6"/>
        <v>15.151515151515152</v>
      </c>
      <c r="AM32" s="57">
        <f t="shared" si="7"/>
        <v>7.5757575757575761</v>
      </c>
    </row>
    <row r="33" spans="1:39" ht="156" x14ac:dyDescent="0.3">
      <c r="A33" s="70">
        <v>23</v>
      </c>
      <c r="B33" s="72" t="s">
        <v>68</v>
      </c>
      <c r="C33" s="70" t="s">
        <v>72</v>
      </c>
      <c r="D33" s="72" t="s">
        <v>93</v>
      </c>
      <c r="E33" s="110" t="s">
        <v>138</v>
      </c>
      <c r="F33" s="158"/>
      <c r="G33" s="55">
        <v>12</v>
      </c>
      <c r="H33" s="55">
        <v>17</v>
      </c>
      <c r="I33" s="49">
        <v>9</v>
      </c>
      <c r="J33" s="49">
        <v>3</v>
      </c>
      <c r="K33" s="49">
        <v>4</v>
      </c>
      <c r="L33" s="49" t="s">
        <v>121</v>
      </c>
      <c r="M33" s="49">
        <v>16</v>
      </c>
      <c r="N33" s="49">
        <v>1</v>
      </c>
      <c r="O33" s="49">
        <v>0</v>
      </c>
      <c r="P33" s="49" t="s">
        <v>112</v>
      </c>
      <c r="Q33" s="51">
        <v>8</v>
      </c>
      <c r="R33" s="51">
        <v>0</v>
      </c>
      <c r="S33" s="51">
        <v>6</v>
      </c>
      <c r="T33" s="51" t="s">
        <v>112</v>
      </c>
      <c r="U33" s="51">
        <v>11</v>
      </c>
      <c r="V33" s="51">
        <v>1</v>
      </c>
      <c r="W33" s="51">
        <v>3</v>
      </c>
      <c r="X33" s="51" t="s">
        <v>119</v>
      </c>
      <c r="Y33" s="53">
        <v>3</v>
      </c>
      <c r="Z33" s="53">
        <v>12</v>
      </c>
      <c r="AA33" s="53">
        <v>8</v>
      </c>
      <c r="AB33" s="53" t="s">
        <v>112</v>
      </c>
      <c r="AC33" s="53">
        <v>17</v>
      </c>
      <c r="AD33" s="53">
        <v>2</v>
      </c>
      <c r="AE33" s="53">
        <v>6</v>
      </c>
      <c r="AF33" s="53" t="s">
        <v>112</v>
      </c>
      <c r="AG33" s="56">
        <f t="shared" si="1"/>
        <v>110</v>
      </c>
      <c r="AH33" s="56">
        <f t="shared" si="2"/>
        <v>64</v>
      </c>
      <c r="AI33" s="56">
        <f t="shared" si="3"/>
        <v>19</v>
      </c>
      <c r="AJ33" s="56">
        <f t="shared" si="4"/>
        <v>27</v>
      </c>
      <c r="AK33" s="57">
        <f t="shared" si="5"/>
        <v>58.18181818181818</v>
      </c>
      <c r="AL33" s="57">
        <f t="shared" si="6"/>
        <v>17.272727272727273</v>
      </c>
      <c r="AM33" s="57">
        <f t="shared" si="7"/>
        <v>24.545454545454547</v>
      </c>
    </row>
    <row r="34" spans="1:39" ht="93.6" x14ac:dyDescent="0.3">
      <c r="A34" s="70">
        <v>24</v>
      </c>
      <c r="B34" s="72" t="s">
        <v>68</v>
      </c>
      <c r="C34" s="70" t="s">
        <v>73</v>
      </c>
      <c r="D34" s="72" t="s">
        <v>92</v>
      </c>
      <c r="E34" s="110" t="s">
        <v>123</v>
      </c>
      <c r="F34" s="158"/>
      <c r="G34" s="55">
        <v>15</v>
      </c>
      <c r="H34" s="55">
        <v>19</v>
      </c>
      <c r="I34" s="49">
        <v>14</v>
      </c>
      <c r="J34" s="49">
        <v>1</v>
      </c>
      <c r="K34" s="49">
        <v>7</v>
      </c>
      <c r="L34" s="49" t="s">
        <v>112</v>
      </c>
      <c r="M34" s="49">
        <v>20</v>
      </c>
      <c r="N34" s="49">
        <v>1</v>
      </c>
      <c r="O34" s="49">
        <v>0</v>
      </c>
      <c r="P34" s="49" t="s">
        <v>112</v>
      </c>
      <c r="Q34" s="51">
        <v>6</v>
      </c>
      <c r="R34" s="51">
        <v>2</v>
      </c>
      <c r="S34" s="51">
        <v>19</v>
      </c>
      <c r="T34" s="51" t="s">
        <v>112</v>
      </c>
      <c r="U34" s="51">
        <v>24</v>
      </c>
      <c r="V34" s="51">
        <v>1</v>
      </c>
      <c r="W34" s="51">
        <v>0</v>
      </c>
      <c r="X34" s="51" t="s">
        <v>112</v>
      </c>
      <c r="Y34" s="53">
        <v>2</v>
      </c>
      <c r="Z34" s="53">
        <v>3</v>
      </c>
      <c r="AA34" s="53">
        <v>18</v>
      </c>
      <c r="AB34" s="53" t="s">
        <v>112</v>
      </c>
      <c r="AC34" s="53">
        <v>18</v>
      </c>
      <c r="AD34" s="53">
        <v>2</v>
      </c>
      <c r="AE34" s="53">
        <v>1</v>
      </c>
      <c r="AF34" s="53" t="s">
        <v>112</v>
      </c>
      <c r="AG34" s="56">
        <f t="shared" si="1"/>
        <v>139</v>
      </c>
      <c r="AH34" s="56">
        <f t="shared" si="2"/>
        <v>84</v>
      </c>
      <c r="AI34" s="56">
        <f t="shared" si="3"/>
        <v>10</v>
      </c>
      <c r="AJ34" s="56">
        <f t="shared" si="4"/>
        <v>45</v>
      </c>
      <c r="AK34" s="57">
        <f t="shared" si="5"/>
        <v>60.431654676258994</v>
      </c>
      <c r="AL34" s="57">
        <f t="shared" si="6"/>
        <v>7.1942446043165464</v>
      </c>
      <c r="AM34" s="57">
        <f t="shared" si="7"/>
        <v>32.374100719424462</v>
      </c>
    </row>
    <row r="35" spans="1:39" ht="109.2" x14ac:dyDescent="0.3">
      <c r="A35" s="70">
        <v>25</v>
      </c>
      <c r="B35" s="72" t="s">
        <v>68</v>
      </c>
      <c r="C35" s="70" t="s">
        <v>74</v>
      </c>
      <c r="D35" s="72" t="s">
        <v>91</v>
      </c>
      <c r="E35" s="110" t="s">
        <v>139</v>
      </c>
      <c r="F35" s="158"/>
      <c r="G35" s="55">
        <v>17</v>
      </c>
      <c r="H35" s="55">
        <v>18</v>
      </c>
      <c r="I35" s="49">
        <v>17</v>
      </c>
      <c r="J35" s="49">
        <v>0</v>
      </c>
      <c r="K35" s="49">
        <v>11</v>
      </c>
      <c r="L35" s="49" t="s">
        <v>112</v>
      </c>
      <c r="M35" s="49">
        <v>24</v>
      </c>
      <c r="N35" s="49">
        <v>1</v>
      </c>
      <c r="O35" s="49">
        <v>3</v>
      </c>
      <c r="P35" s="49" t="s">
        <v>112</v>
      </c>
      <c r="Q35" s="51">
        <v>13</v>
      </c>
      <c r="R35" s="51">
        <v>5</v>
      </c>
      <c r="S35" s="51">
        <v>9</v>
      </c>
      <c r="T35" s="51" t="s">
        <v>112</v>
      </c>
      <c r="U35" s="51">
        <v>22</v>
      </c>
      <c r="V35" s="51">
        <v>2</v>
      </c>
      <c r="W35" s="51">
        <v>2</v>
      </c>
      <c r="X35" s="51" t="s">
        <v>111</v>
      </c>
      <c r="Y35" s="53">
        <v>8</v>
      </c>
      <c r="Z35" s="53">
        <v>0</v>
      </c>
      <c r="AA35" s="53">
        <v>12</v>
      </c>
      <c r="AB35" s="53" t="s">
        <v>112</v>
      </c>
      <c r="AC35" s="53">
        <v>16</v>
      </c>
      <c r="AD35" s="53">
        <v>2</v>
      </c>
      <c r="AE35" s="53">
        <v>2</v>
      </c>
      <c r="AF35" s="53" t="s">
        <v>112</v>
      </c>
      <c r="AG35" s="56">
        <f t="shared" si="1"/>
        <v>149</v>
      </c>
      <c r="AH35" s="56">
        <f t="shared" si="2"/>
        <v>100</v>
      </c>
      <c r="AI35" s="56">
        <f t="shared" si="3"/>
        <v>10</v>
      </c>
      <c r="AJ35" s="56">
        <f t="shared" si="4"/>
        <v>39</v>
      </c>
      <c r="AK35" s="57">
        <f t="shared" si="5"/>
        <v>67.114093959731548</v>
      </c>
      <c r="AL35" s="57">
        <f t="shared" si="6"/>
        <v>6.7114093959731544</v>
      </c>
      <c r="AM35" s="57">
        <f t="shared" si="7"/>
        <v>26.174496644295303</v>
      </c>
    </row>
    <row r="36" spans="1:39" ht="93.6" x14ac:dyDescent="0.3">
      <c r="A36" s="70">
        <v>26</v>
      </c>
      <c r="B36" s="72" t="s">
        <v>68</v>
      </c>
      <c r="C36" s="70" t="s">
        <v>75</v>
      </c>
      <c r="D36" s="72" t="s">
        <v>76</v>
      </c>
      <c r="E36" s="110" t="s">
        <v>123</v>
      </c>
      <c r="F36" s="158"/>
      <c r="G36" s="55">
        <v>20</v>
      </c>
      <c r="H36" s="55">
        <v>17</v>
      </c>
      <c r="I36" s="49">
        <v>10</v>
      </c>
      <c r="J36" s="49">
        <v>1</v>
      </c>
      <c r="K36" s="49">
        <v>10</v>
      </c>
      <c r="L36" s="49" t="s">
        <v>112</v>
      </c>
      <c r="M36" s="49">
        <v>20</v>
      </c>
      <c r="N36" s="49">
        <v>3</v>
      </c>
      <c r="O36" s="49">
        <v>5</v>
      </c>
      <c r="P36" s="49" t="s">
        <v>112</v>
      </c>
      <c r="Q36" s="51">
        <v>5</v>
      </c>
      <c r="R36" s="51">
        <v>3</v>
      </c>
      <c r="S36" s="51">
        <v>16</v>
      </c>
      <c r="T36" s="51" t="s">
        <v>112</v>
      </c>
      <c r="U36" s="51">
        <v>14</v>
      </c>
      <c r="V36" s="51">
        <v>6</v>
      </c>
      <c r="W36" s="51">
        <v>2</v>
      </c>
      <c r="X36" s="51" t="s">
        <v>112</v>
      </c>
      <c r="Y36" s="53">
        <v>4</v>
      </c>
      <c r="Z36" s="53">
        <v>1</v>
      </c>
      <c r="AA36" s="53">
        <v>11</v>
      </c>
      <c r="AB36" s="53" t="s">
        <v>111</v>
      </c>
      <c r="AC36" s="53">
        <v>17</v>
      </c>
      <c r="AD36" s="53">
        <v>0</v>
      </c>
      <c r="AE36" s="53">
        <v>0</v>
      </c>
      <c r="AF36" s="53"/>
      <c r="AG36" s="56">
        <f t="shared" si="1"/>
        <v>128</v>
      </c>
      <c r="AH36" s="56">
        <f t="shared" si="2"/>
        <v>70</v>
      </c>
      <c r="AI36" s="56">
        <f t="shared" si="3"/>
        <v>14</v>
      </c>
      <c r="AJ36" s="56">
        <f t="shared" si="4"/>
        <v>44</v>
      </c>
      <c r="AK36" s="57">
        <f t="shared" si="5"/>
        <v>54.6875</v>
      </c>
      <c r="AL36" s="57">
        <f t="shared" si="6"/>
        <v>10.9375</v>
      </c>
      <c r="AM36" s="57">
        <f t="shared" si="7"/>
        <v>34.375</v>
      </c>
    </row>
    <row r="37" spans="1:39" ht="109.2" x14ac:dyDescent="0.3">
      <c r="A37" s="70">
        <v>27</v>
      </c>
      <c r="B37" s="72" t="s">
        <v>68</v>
      </c>
      <c r="C37" s="70" t="s">
        <v>77</v>
      </c>
      <c r="D37" s="72" t="s">
        <v>78</v>
      </c>
      <c r="E37" s="110" t="s">
        <v>139</v>
      </c>
      <c r="F37" s="158"/>
      <c r="G37" s="55">
        <v>16</v>
      </c>
      <c r="H37" s="55">
        <v>23</v>
      </c>
      <c r="I37" s="49">
        <v>30</v>
      </c>
      <c r="J37" s="49">
        <v>2</v>
      </c>
      <c r="K37" s="49">
        <v>6</v>
      </c>
      <c r="L37" s="49" t="s">
        <v>112</v>
      </c>
      <c r="M37" s="49">
        <v>36</v>
      </c>
      <c r="N37" s="49">
        <v>0</v>
      </c>
      <c r="O37" s="49">
        <v>1</v>
      </c>
      <c r="P37" s="49"/>
      <c r="Q37" s="51">
        <v>7</v>
      </c>
      <c r="R37" s="51">
        <v>1</v>
      </c>
      <c r="S37" s="51">
        <v>17</v>
      </c>
      <c r="T37" s="51" t="s">
        <v>111</v>
      </c>
      <c r="U37" s="51">
        <v>21</v>
      </c>
      <c r="V37" s="51">
        <v>2</v>
      </c>
      <c r="W37" s="51">
        <v>3</v>
      </c>
      <c r="X37" s="51" t="s">
        <v>112</v>
      </c>
      <c r="Y37" s="53">
        <v>13</v>
      </c>
      <c r="Z37" s="53">
        <v>9</v>
      </c>
      <c r="AA37" s="53">
        <v>0</v>
      </c>
      <c r="AB37" s="53" t="s">
        <v>112</v>
      </c>
      <c r="AC37" s="53">
        <v>26</v>
      </c>
      <c r="AD37" s="53">
        <v>2</v>
      </c>
      <c r="AE37" s="53">
        <v>0</v>
      </c>
      <c r="AF37" s="53" t="s">
        <v>112</v>
      </c>
      <c r="AG37" s="56">
        <f t="shared" si="1"/>
        <v>176</v>
      </c>
      <c r="AH37" s="56">
        <f t="shared" si="2"/>
        <v>133</v>
      </c>
      <c r="AI37" s="56">
        <f t="shared" si="3"/>
        <v>16</v>
      </c>
      <c r="AJ37" s="56">
        <f t="shared" si="4"/>
        <v>27</v>
      </c>
      <c r="AK37" s="57">
        <f t="shared" si="5"/>
        <v>75.568181818181813</v>
      </c>
      <c r="AL37" s="57">
        <f t="shared" si="6"/>
        <v>9.0909090909090917</v>
      </c>
      <c r="AM37" s="57">
        <f t="shared" si="7"/>
        <v>15.340909090909092</v>
      </c>
    </row>
    <row r="38" spans="1:39" ht="109.2" x14ac:dyDescent="0.3">
      <c r="A38" s="70">
        <v>28</v>
      </c>
      <c r="B38" s="72" t="s">
        <v>68</v>
      </c>
      <c r="C38" s="70" t="s">
        <v>79</v>
      </c>
      <c r="D38" s="72" t="s">
        <v>80</v>
      </c>
      <c r="E38" s="110" t="s">
        <v>123</v>
      </c>
      <c r="F38" s="157"/>
      <c r="G38" s="55">
        <v>15</v>
      </c>
      <c r="H38" s="55">
        <v>23</v>
      </c>
      <c r="I38" s="49">
        <v>8</v>
      </c>
      <c r="J38" s="49">
        <v>3</v>
      </c>
      <c r="K38" s="49">
        <v>20</v>
      </c>
      <c r="L38" s="49" t="s">
        <v>111</v>
      </c>
      <c r="M38" s="49">
        <v>28</v>
      </c>
      <c r="N38" s="49">
        <v>2</v>
      </c>
      <c r="O38" s="49">
        <v>0</v>
      </c>
      <c r="P38" s="49" t="s">
        <v>121</v>
      </c>
      <c r="Q38" s="51">
        <v>13</v>
      </c>
      <c r="R38" s="51">
        <v>8</v>
      </c>
      <c r="S38" s="51">
        <v>15</v>
      </c>
      <c r="T38" s="51" t="s">
        <v>111</v>
      </c>
      <c r="U38" s="51">
        <v>21</v>
      </c>
      <c r="V38" s="51">
        <v>6</v>
      </c>
      <c r="W38" s="51">
        <v>9</v>
      </c>
      <c r="X38" s="51" t="s">
        <v>112</v>
      </c>
      <c r="Y38" s="53">
        <v>9</v>
      </c>
      <c r="Z38" s="53">
        <v>1</v>
      </c>
      <c r="AA38" s="53">
        <v>16</v>
      </c>
      <c r="AB38" s="53" t="s">
        <v>112</v>
      </c>
      <c r="AC38" s="53">
        <v>21</v>
      </c>
      <c r="AD38" s="53">
        <v>3</v>
      </c>
      <c r="AE38" s="53">
        <v>5</v>
      </c>
      <c r="AF38" s="53" t="s">
        <v>112</v>
      </c>
      <c r="AG38" s="56">
        <f t="shared" si="1"/>
        <v>188</v>
      </c>
      <c r="AH38" s="56">
        <f t="shared" si="2"/>
        <v>100</v>
      </c>
      <c r="AI38" s="56">
        <f t="shared" si="3"/>
        <v>23</v>
      </c>
      <c r="AJ38" s="56">
        <f t="shared" si="4"/>
        <v>65</v>
      </c>
      <c r="AK38" s="57">
        <f t="shared" si="5"/>
        <v>53.191489361702125</v>
      </c>
      <c r="AL38" s="57">
        <f t="shared" si="6"/>
        <v>12.23404255319149</v>
      </c>
      <c r="AM38" s="57">
        <f t="shared" si="7"/>
        <v>34.574468085106382</v>
      </c>
    </row>
    <row r="39" spans="1:39" ht="78" x14ac:dyDescent="0.3">
      <c r="A39" s="70">
        <v>29</v>
      </c>
      <c r="B39" s="72" t="s">
        <v>81</v>
      </c>
      <c r="C39" s="70" t="s">
        <v>82</v>
      </c>
      <c r="D39" s="72" t="s">
        <v>90</v>
      </c>
      <c r="E39" s="109" t="s">
        <v>116</v>
      </c>
      <c r="F39" s="153">
        <v>15</v>
      </c>
      <c r="G39" s="86">
        <v>12</v>
      </c>
      <c r="H39" s="86">
        <v>3</v>
      </c>
      <c r="I39" s="49">
        <v>23</v>
      </c>
      <c r="J39" s="49">
        <v>1</v>
      </c>
      <c r="K39" s="49">
        <v>1</v>
      </c>
      <c r="L39" s="49" t="s">
        <v>112</v>
      </c>
      <c r="M39" s="49">
        <v>26</v>
      </c>
      <c r="N39" s="49">
        <v>0</v>
      </c>
      <c r="O39" s="49">
        <v>0</v>
      </c>
      <c r="P39" s="49"/>
      <c r="Q39" s="51">
        <v>21</v>
      </c>
      <c r="R39" s="51">
        <v>1</v>
      </c>
      <c r="S39" s="51">
        <v>0</v>
      </c>
      <c r="T39" s="51" t="s">
        <v>112</v>
      </c>
      <c r="U39" s="51">
        <v>25</v>
      </c>
      <c r="V39" s="51">
        <v>0</v>
      </c>
      <c r="W39" s="51">
        <v>0</v>
      </c>
      <c r="X39" s="51"/>
      <c r="Y39" s="53">
        <v>21</v>
      </c>
      <c r="Z39" s="53">
        <v>0</v>
      </c>
      <c r="AA39" s="53">
        <v>2</v>
      </c>
      <c r="AB39" s="53" t="s">
        <v>112</v>
      </c>
      <c r="AC39" s="53">
        <v>22</v>
      </c>
      <c r="AD39" s="53">
        <v>0</v>
      </c>
      <c r="AE39" s="53">
        <v>2</v>
      </c>
      <c r="AF39" s="53" t="s">
        <v>111</v>
      </c>
      <c r="AG39" s="56">
        <f t="shared" si="1"/>
        <v>145</v>
      </c>
      <c r="AH39" s="56">
        <f t="shared" si="2"/>
        <v>138</v>
      </c>
      <c r="AI39" s="56">
        <f t="shared" si="3"/>
        <v>2</v>
      </c>
      <c r="AJ39" s="56">
        <f t="shared" si="4"/>
        <v>5</v>
      </c>
      <c r="AK39" s="57">
        <f t="shared" si="5"/>
        <v>95.172413793103445</v>
      </c>
      <c r="AL39" s="57">
        <f t="shared" si="6"/>
        <v>1.3793103448275863</v>
      </c>
      <c r="AM39" s="57">
        <f t="shared" si="7"/>
        <v>3.4482758620689653</v>
      </c>
    </row>
    <row r="40" spans="1:39" ht="62.4" x14ac:dyDescent="0.3">
      <c r="A40" s="70">
        <v>30</v>
      </c>
      <c r="B40" s="72" t="s">
        <v>81</v>
      </c>
      <c r="C40" s="70" t="s">
        <v>83</v>
      </c>
      <c r="D40" s="72" t="s">
        <v>84</v>
      </c>
      <c r="E40" s="109" t="s">
        <v>134</v>
      </c>
      <c r="F40" s="155"/>
      <c r="G40" s="86">
        <v>11</v>
      </c>
      <c r="H40" s="86">
        <v>4</v>
      </c>
      <c r="I40" s="49">
        <v>44</v>
      </c>
      <c r="J40" s="49">
        <v>0</v>
      </c>
      <c r="K40" s="49">
        <v>1</v>
      </c>
      <c r="L40" s="49" t="s">
        <v>112</v>
      </c>
      <c r="M40" s="49">
        <v>42</v>
      </c>
      <c r="N40" s="49">
        <v>1</v>
      </c>
      <c r="O40" s="49">
        <v>1</v>
      </c>
      <c r="P40" s="49" t="s">
        <v>112</v>
      </c>
      <c r="Q40" s="51">
        <v>30</v>
      </c>
      <c r="R40" s="51">
        <v>0</v>
      </c>
      <c r="S40" s="51">
        <v>2</v>
      </c>
      <c r="T40" s="51" t="s">
        <v>112</v>
      </c>
      <c r="U40" s="51">
        <v>36</v>
      </c>
      <c r="V40" s="51">
        <v>0</v>
      </c>
      <c r="W40" s="51">
        <v>0</v>
      </c>
      <c r="X40" s="51"/>
      <c r="Y40" s="53">
        <v>31</v>
      </c>
      <c r="Z40" s="53">
        <v>1</v>
      </c>
      <c r="AA40" s="53">
        <v>1</v>
      </c>
      <c r="AB40" s="53" t="s">
        <v>112</v>
      </c>
      <c r="AC40" s="53">
        <v>29</v>
      </c>
      <c r="AD40" s="53">
        <v>4</v>
      </c>
      <c r="AE40" s="53">
        <v>1</v>
      </c>
      <c r="AF40" s="53" t="s">
        <v>112</v>
      </c>
      <c r="AG40" s="56">
        <f t="shared" si="1"/>
        <v>224</v>
      </c>
      <c r="AH40" s="56">
        <f t="shared" si="2"/>
        <v>212</v>
      </c>
      <c r="AI40" s="56">
        <f t="shared" si="3"/>
        <v>6</v>
      </c>
      <c r="AJ40" s="56">
        <f t="shared" si="4"/>
        <v>6</v>
      </c>
      <c r="AK40" s="57">
        <f t="shared" si="5"/>
        <v>94.642857142857139</v>
      </c>
      <c r="AL40" s="57">
        <f t="shared" si="6"/>
        <v>2.6785714285714284</v>
      </c>
      <c r="AM40" s="57">
        <f t="shared" si="7"/>
        <v>2.6785714285714284</v>
      </c>
    </row>
    <row r="41" spans="1:39" ht="15.6" x14ac:dyDescent="0.3">
      <c r="A41" s="122" t="s">
        <v>16</v>
      </c>
      <c r="B41" s="123"/>
      <c r="C41" s="123"/>
      <c r="D41" s="124"/>
      <c r="E41" s="112"/>
      <c r="F41" s="92">
        <f>SUM(F11:F40)</f>
        <v>224</v>
      </c>
      <c r="G41" s="66"/>
      <c r="H41" s="66">
        <f>SUM(H11:H40)</f>
        <v>542</v>
      </c>
      <c r="I41" s="67">
        <f>SUM(I11:I40)</f>
        <v>457</v>
      </c>
      <c r="J41" s="67">
        <f>SUM(J11:J40)</f>
        <v>59</v>
      </c>
      <c r="K41" s="67">
        <f>SUM(K11:K40)</f>
        <v>150</v>
      </c>
      <c r="L41" s="67"/>
      <c r="M41" s="67">
        <f>SUM(M11:M40)</f>
        <v>599</v>
      </c>
      <c r="N41" s="67">
        <f>SUM(N11:N40)</f>
        <v>45</v>
      </c>
      <c r="O41" s="67">
        <f>SUM(O11:O40)</f>
        <v>33</v>
      </c>
      <c r="P41" s="67"/>
      <c r="Q41" s="67">
        <f>SUM(Q11:Q40)</f>
        <v>390</v>
      </c>
      <c r="R41" s="67">
        <f>SUM(R11:R40)</f>
        <v>60</v>
      </c>
      <c r="S41" s="67">
        <f>SUM(S11:S40)</f>
        <v>189</v>
      </c>
      <c r="T41" s="67"/>
      <c r="U41" s="67">
        <f>SUM(U11:U40)</f>
        <v>567</v>
      </c>
      <c r="V41" s="67">
        <f>SUM(V11:V40)</f>
        <v>41</v>
      </c>
      <c r="W41" s="67">
        <f>SUM(W11:W40)</f>
        <v>45</v>
      </c>
      <c r="X41" s="67"/>
      <c r="Y41" s="67">
        <f>SUM(Y11:Y40)</f>
        <v>358</v>
      </c>
      <c r="Z41" s="67">
        <f>SUM(Z11:Z40)</f>
        <v>81</v>
      </c>
      <c r="AA41" s="67">
        <f>SUM(AA11:AA40)</f>
        <v>220</v>
      </c>
      <c r="AB41" s="67"/>
      <c r="AC41" s="67">
        <f>SUM(AC11:AC40)</f>
        <v>599</v>
      </c>
      <c r="AD41" s="67">
        <f>SUM(AD11:AD40)</f>
        <v>21</v>
      </c>
      <c r="AE41" s="67">
        <f>SUM(AE11:AE40)</f>
        <v>49</v>
      </c>
      <c r="AF41" s="67"/>
      <c r="AG41" s="68">
        <f>SUM(AG11:AG40)</f>
        <v>3963</v>
      </c>
      <c r="AH41" s="68">
        <f>SUM(AH11:AH40)</f>
        <v>2970</v>
      </c>
      <c r="AI41" s="68">
        <f>SUM(AI11:AI40)</f>
        <v>307</v>
      </c>
      <c r="AJ41" s="68">
        <f>SUM(AJ11:AJ40)</f>
        <v>686</v>
      </c>
      <c r="AK41" s="69">
        <f>AH41*100/AG41</f>
        <v>74.943224829674492</v>
      </c>
      <c r="AL41" s="69">
        <f t="shared" ref="AL41" si="8">AI41*100/AG41</f>
        <v>7.7466565733030537</v>
      </c>
      <c r="AM41" s="69">
        <f>AJ41*100/AG41</f>
        <v>17.310118597022459</v>
      </c>
    </row>
    <row r="42" spans="1:39" ht="15" customHeight="1" x14ac:dyDescent="0.3">
      <c r="A42" s="3"/>
      <c r="B42" s="73"/>
      <c r="C42" s="8"/>
      <c r="D42" s="74"/>
      <c r="E42" s="113"/>
      <c r="F42" s="93"/>
      <c r="G42" s="4"/>
      <c r="H42" s="4"/>
      <c r="I42" s="5"/>
      <c r="J42" s="5"/>
      <c r="K42" s="6"/>
      <c r="L42" s="7"/>
      <c r="M42" s="6"/>
      <c r="N42" s="8"/>
      <c r="O42" s="6"/>
      <c r="P42" s="7"/>
      <c r="Q42" s="6"/>
      <c r="R42" s="6"/>
      <c r="S42" s="6"/>
      <c r="T42" s="7"/>
      <c r="U42" s="6"/>
      <c r="V42" s="6"/>
      <c r="W42" s="6"/>
      <c r="X42" s="7"/>
      <c r="Y42" s="6"/>
      <c r="Z42" s="8"/>
      <c r="AA42" s="9"/>
      <c r="AB42" s="10"/>
      <c r="AC42" s="9"/>
      <c r="AD42" s="9"/>
      <c r="AE42" s="9"/>
      <c r="AF42" s="10"/>
    </row>
    <row r="43" spans="1:39" ht="16.2" customHeight="1" x14ac:dyDescent="0.3">
      <c r="A43" s="14"/>
      <c r="B43" s="75"/>
      <c r="C43" s="19"/>
      <c r="D43" s="76"/>
      <c r="E43" s="114"/>
      <c r="F43" s="94"/>
      <c r="G43" s="15"/>
      <c r="H43" s="15"/>
      <c r="I43" s="16"/>
      <c r="J43" s="17"/>
      <c r="K43" s="17"/>
      <c r="L43" s="18"/>
      <c r="M43" s="17"/>
      <c r="N43" s="19"/>
      <c r="O43" s="17"/>
      <c r="P43" s="18"/>
      <c r="Q43" s="17"/>
      <c r="R43" s="17"/>
      <c r="S43" s="17"/>
      <c r="T43" s="18"/>
      <c r="U43" s="17"/>
      <c r="V43" s="17"/>
      <c r="W43" s="17"/>
      <c r="X43" s="18"/>
      <c r="Y43" s="17"/>
      <c r="Z43" s="19"/>
      <c r="AA43" s="20"/>
      <c r="AB43" s="21"/>
      <c r="AC43" s="20"/>
      <c r="AD43" s="20"/>
      <c r="AE43" s="20"/>
      <c r="AF43" s="21"/>
    </row>
    <row r="44" spans="1:39" x14ac:dyDescent="0.3">
      <c r="A44" s="14"/>
      <c r="B44" s="75"/>
      <c r="C44" s="17"/>
      <c r="D44" s="75"/>
      <c r="E44" s="115"/>
      <c r="F44" s="95"/>
      <c r="G44" s="17"/>
      <c r="H44" s="17"/>
      <c r="I44" s="17"/>
      <c r="J44" s="17"/>
      <c r="K44" s="17"/>
      <c r="L44" s="18"/>
      <c r="M44" s="17"/>
      <c r="N44" s="19"/>
      <c r="O44" s="17"/>
      <c r="P44" s="18"/>
      <c r="Q44" s="17"/>
      <c r="R44" s="17"/>
      <c r="S44" s="17"/>
      <c r="T44" s="18"/>
      <c r="U44" s="17"/>
      <c r="V44" s="17"/>
      <c r="W44" s="17"/>
      <c r="X44" s="18"/>
      <c r="Y44" s="17"/>
      <c r="Z44" s="19"/>
      <c r="AA44" s="20"/>
      <c r="AB44" s="21"/>
      <c r="AC44" s="20"/>
      <c r="AD44" s="20"/>
      <c r="AE44" s="20"/>
      <c r="AF44" s="21"/>
    </row>
    <row r="45" spans="1:39" x14ac:dyDescent="0.3">
      <c r="A45" s="14"/>
      <c r="B45" s="75"/>
      <c r="C45" s="17"/>
      <c r="D45" s="75"/>
      <c r="E45" s="115"/>
      <c r="F45" s="95"/>
      <c r="G45" s="17"/>
      <c r="H45" s="17"/>
      <c r="I45" s="17"/>
      <c r="J45" s="17"/>
      <c r="K45" s="17"/>
      <c r="L45" s="18"/>
      <c r="M45" s="17"/>
      <c r="N45" s="19"/>
      <c r="O45" s="17"/>
      <c r="P45" s="18"/>
      <c r="Q45" s="17"/>
      <c r="R45" s="17"/>
      <c r="S45" s="17"/>
      <c r="T45" s="18"/>
      <c r="U45" s="17"/>
      <c r="V45" s="17"/>
      <c r="W45" s="17"/>
      <c r="X45" s="18"/>
      <c r="Y45" s="17"/>
      <c r="Z45" s="19"/>
      <c r="AA45" s="20"/>
      <c r="AB45" s="21"/>
      <c r="AC45" s="20"/>
      <c r="AD45" s="20"/>
      <c r="AE45" s="20"/>
      <c r="AF45" s="21"/>
    </row>
    <row r="46" spans="1:39" ht="14.4" customHeight="1" x14ac:dyDescent="0.3">
      <c r="A46" s="14"/>
      <c r="B46" s="75"/>
      <c r="C46" s="17"/>
      <c r="D46" s="75"/>
      <c r="E46" s="115"/>
      <c r="F46" s="95"/>
      <c r="G46" s="17"/>
      <c r="H46" s="17"/>
      <c r="I46" s="17"/>
      <c r="J46" s="17"/>
      <c r="K46" s="17"/>
      <c r="L46" s="18"/>
      <c r="M46" s="17"/>
      <c r="N46" s="19"/>
      <c r="O46" s="17"/>
      <c r="P46" s="18"/>
      <c r="Q46" s="17"/>
      <c r="R46" s="17"/>
      <c r="S46" s="17"/>
      <c r="T46" s="18"/>
      <c r="U46" s="17"/>
      <c r="V46" s="17"/>
      <c r="W46" s="17"/>
      <c r="X46" s="18"/>
      <c r="Y46" s="17"/>
      <c r="Z46" s="19"/>
      <c r="AA46" s="20"/>
      <c r="AB46" s="21"/>
      <c r="AC46" s="20"/>
      <c r="AD46" s="20"/>
      <c r="AE46" s="20"/>
      <c r="AF46" s="21"/>
    </row>
    <row r="47" spans="1:39" ht="13.95" customHeight="1" x14ac:dyDescent="0.3">
      <c r="A47" s="14"/>
      <c r="B47" s="75"/>
      <c r="C47" s="17"/>
      <c r="D47" s="75"/>
      <c r="E47" s="115"/>
      <c r="F47" s="95"/>
      <c r="G47" s="17"/>
      <c r="H47" s="17"/>
      <c r="I47" s="17"/>
      <c r="J47" s="17"/>
      <c r="K47" s="17"/>
      <c r="L47" s="18"/>
      <c r="M47" s="17"/>
      <c r="N47" s="19"/>
      <c r="O47" s="17"/>
      <c r="P47" s="18"/>
      <c r="Q47" s="17"/>
      <c r="R47" s="17"/>
      <c r="S47" s="17"/>
      <c r="T47" s="18"/>
      <c r="U47" s="17"/>
      <c r="V47" s="17"/>
      <c r="W47" s="17"/>
      <c r="X47" s="18"/>
      <c r="Y47" s="17"/>
      <c r="Z47" s="19"/>
      <c r="AA47" s="20"/>
      <c r="AB47" s="21"/>
      <c r="AC47" s="20"/>
      <c r="AD47" s="20"/>
      <c r="AE47" s="20"/>
      <c r="AF47" s="21"/>
    </row>
    <row r="48" spans="1:39" ht="14.4" customHeight="1" x14ac:dyDescent="0.3">
      <c r="A48" s="14"/>
      <c r="B48" s="75"/>
      <c r="C48" s="17"/>
      <c r="D48" s="75"/>
      <c r="E48" s="115"/>
      <c r="F48" s="95"/>
      <c r="G48" s="17"/>
      <c r="H48" s="17"/>
      <c r="I48" s="17"/>
      <c r="J48" s="17"/>
      <c r="K48" s="17"/>
      <c r="L48" s="18"/>
      <c r="M48" s="17"/>
      <c r="N48" s="19"/>
      <c r="O48" s="17"/>
      <c r="P48" s="18"/>
      <c r="Q48" s="17"/>
      <c r="R48" s="17"/>
      <c r="S48" s="17"/>
      <c r="T48" s="18"/>
      <c r="U48" s="17"/>
      <c r="V48" s="17"/>
      <c r="W48" s="17"/>
      <c r="X48" s="18"/>
      <c r="Y48" s="17"/>
      <c r="Z48" s="19"/>
      <c r="AA48" s="20"/>
      <c r="AB48" s="21"/>
      <c r="AC48" s="20"/>
      <c r="AD48" s="20"/>
      <c r="AE48" s="20"/>
      <c r="AF48" s="21"/>
    </row>
    <row r="49" spans="1:39" ht="13.95" customHeight="1" x14ac:dyDescent="0.3">
      <c r="A49" s="14"/>
      <c r="B49" s="75"/>
      <c r="C49" s="17"/>
      <c r="D49" s="75"/>
      <c r="E49" s="115"/>
      <c r="F49" s="95"/>
      <c r="G49" s="17"/>
      <c r="H49" s="17"/>
      <c r="I49" s="17"/>
      <c r="J49" s="17"/>
      <c r="K49" s="17"/>
      <c r="L49" s="18"/>
      <c r="M49" s="17"/>
      <c r="N49" s="19"/>
      <c r="O49" s="17"/>
      <c r="P49" s="18"/>
      <c r="Q49" s="17"/>
      <c r="R49" s="17"/>
      <c r="S49" s="17"/>
      <c r="T49" s="18"/>
      <c r="U49" s="17"/>
      <c r="V49" s="17"/>
      <c r="W49" s="17"/>
      <c r="X49" s="18"/>
      <c r="Y49" s="17"/>
      <c r="Z49" s="19"/>
      <c r="AA49" s="20"/>
      <c r="AB49" s="21"/>
      <c r="AC49" s="20"/>
      <c r="AD49" s="20"/>
      <c r="AE49" s="20"/>
      <c r="AF49" s="21"/>
    </row>
    <row r="50" spans="1:39" ht="13.2" customHeight="1" x14ac:dyDescent="0.3">
      <c r="A50" s="14"/>
      <c r="B50" s="75"/>
      <c r="C50" s="17"/>
      <c r="D50" s="75"/>
      <c r="E50" s="115"/>
      <c r="F50" s="95"/>
      <c r="G50" s="17"/>
      <c r="H50" s="17"/>
      <c r="I50" s="17"/>
      <c r="J50" s="17"/>
      <c r="K50" s="17"/>
      <c r="L50" s="18"/>
      <c r="M50" s="17"/>
      <c r="N50" s="19"/>
      <c r="O50" s="17"/>
      <c r="P50" s="18"/>
      <c r="Q50" s="17"/>
      <c r="R50" s="17"/>
      <c r="S50" s="17"/>
      <c r="T50" s="18"/>
      <c r="U50" s="17"/>
      <c r="V50" s="17"/>
      <c r="W50" s="17"/>
      <c r="X50" s="18"/>
      <c r="Y50" s="17"/>
      <c r="Z50" s="19"/>
      <c r="AA50" s="20"/>
      <c r="AB50" s="21"/>
      <c r="AC50" s="20"/>
      <c r="AD50" s="20"/>
      <c r="AE50" s="20"/>
      <c r="AF50" s="21"/>
    </row>
    <row r="51" spans="1:39" ht="12" customHeight="1" x14ac:dyDescent="0.3">
      <c r="A51" s="14"/>
      <c r="B51" s="75"/>
      <c r="C51" s="17"/>
      <c r="D51" s="75"/>
      <c r="E51" s="115"/>
      <c r="F51" s="95"/>
      <c r="G51" s="17"/>
      <c r="H51" s="17"/>
      <c r="I51" s="17"/>
      <c r="J51" s="17"/>
      <c r="K51" s="17"/>
      <c r="L51" s="18"/>
      <c r="M51" s="17"/>
      <c r="N51" s="19"/>
      <c r="O51" s="17"/>
      <c r="P51" s="18"/>
      <c r="Q51" s="17"/>
      <c r="R51" s="17"/>
      <c r="S51" s="17"/>
      <c r="T51" s="18"/>
      <c r="U51" s="17"/>
      <c r="V51" s="17"/>
      <c r="W51" s="17"/>
      <c r="X51" s="18"/>
      <c r="Y51" s="17"/>
      <c r="Z51" s="19"/>
      <c r="AA51" s="20"/>
      <c r="AB51" s="21"/>
      <c r="AC51" s="20"/>
      <c r="AD51" s="20"/>
      <c r="AE51" s="20"/>
      <c r="AF51" s="21"/>
    </row>
    <row r="52" spans="1:39" ht="15.6" customHeight="1" x14ac:dyDescent="0.3">
      <c r="A52" s="14"/>
      <c r="B52" s="75"/>
      <c r="C52" s="17"/>
      <c r="D52" s="75"/>
      <c r="E52" s="115"/>
      <c r="F52" s="95"/>
      <c r="G52" s="17"/>
      <c r="H52" s="17"/>
      <c r="I52" s="17"/>
      <c r="J52" s="17"/>
      <c r="K52" s="17"/>
      <c r="L52" s="18"/>
      <c r="M52" s="17"/>
      <c r="N52" s="19"/>
      <c r="O52" s="17"/>
      <c r="P52" s="18"/>
      <c r="Q52" s="17"/>
      <c r="R52" s="17"/>
      <c r="S52" s="17"/>
      <c r="T52" s="18"/>
      <c r="U52" s="17"/>
      <c r="V52" s="17"/>
      <c r="W52" s="17"/>
      <c r="X52" s="18"/>
      <c r="Y52" s="17"/>
      <c r="Z52" s="19"/>
      <c r="AA52" s="20"/>
      <c r="AB52" s="21"/>
      <c r="AC52" s="20"/>
      <c r="AD52" s="20"/>
      <c r="AE52" s="20"/>
      <c r="AF52" s="21"/>
    </row>
    <row r="53" spans="1:39" x14ac:dyDescent="0.3">
      <c r="A53" s="14"/>
      <c r="B53" s="75"/>
      <c r="C53" s="17"/>
      <c r="D53" s="75"/>
      <c r="E53" s="115"/>
      <c r="F53" s="95"/>
      <c r="G53" s="17"/>
      <c r="H53" s="17"/>
      <c r="I53" s="17"/>
      <c r="J53" s="17"/>
      <c r="K53" s="17"/>
      <c r="L53" s="18"/>
      <c r="M53" s="17"/>
      <c r="N53" s="19"/>
      <c r="O53" s="17"/>
      <c r="P53" s="18"/>
      <c r="Q53" s="17"/>
      <c r="R53" s="17"/>
      <c r="S53" s="17"/>
      <c r="T53" s="18"/>
      <c r="U53" s="17"/>
      <c r="V53" s="17"/>
      <c r="W53" s="17"/>
      <c r="X53" s="18"/>
      <c r="Y53" s="17"/>
      <c r="Z53" s="19"/>
      <c r="AA53" s="20"/>
      <c r="AB53" s="21"/>
      <c r="AC53" s="20"/>
      <c r="AD53" s="20"/>
      <c r="AE53" s="20"/>
      <c r="AF53" s="21"/>
    </row>
    <row r="54" spans="1:39" s="12" customFormat="1" x14ac:dyDescent="0.3">
      <c r="A54" s="14"/>
      <c r="B54" s="75"/>
      <c r="C54" s="17"/>
      <c r="D54" s="75"/>
      <c r="E54" s="115"/>
      <c r="F54" s="95"/>
      <c r="G54" s="17"/>
      <c r="H54" s="17"/>
      <c r="I54" s="17"/>
      <c r="J54" s="17"/>
      <c r="K54" s="17"/>
      <c r="L54" s="18"/>
      <c r="M54" s="17"/>
      <c r="N54" s="19"/>
      <c r="O54" s="17"/>
      <c r="P54" s="18"/>
      <c r="Q54" s="17"/>
      <c r="R54" s="17"/>
      <c r="S54" s="17"/>
      <c r="T54" s="18"/>
      <c r="U54" s="17"/>
      <c r="V54" s="17"/>
      <c r="W54" s="17"/>
      <c r="X54" s="18"/>
      <c r="Y54" s="17"/>
      <c r="Z54" s="19"/>
      <c r="AA54" s="20"/>
      <c r="AB54" s="21"/>
      <c r="AC54" s="20"/>
      <c r="AD54" s="20"/>
      <c r="AE54" s="20"/>
      <c r="AF54" s="21"/>
      <c r="AK54" s="13"/>
      <c r="AL54" s="13"/>
      <c r="AM54" s="13"/>
    </row>
    <row r="55" spans="1:39" s="12" customFormat="1" ht="15" customHeight="1" x14ac:dyDescent="0.3">
      <c r="A55" s="14"/>
      <c r="B55" s="75"/>
      <c r="C55" s="17"/>
      <c r="D55" s="75"/>
      <c r="E55" s="115"/>
      <c r="F55" s="95"/>
      <c r="G55" s="17"/>
      <c r="H55" s="17"/>
      <c r="I55" s="17"/>
      <c r="J55" s="17"/>
      <c r="K55" s="17"/>
      <c r="L55" s="18"/>
      <c r="M55" s="17"/>
      <c r="N55" s="19"/>
      <c r="O55" s="17"/>
      <c r="P55" s="18"/>
      <c r="Q55" s="17"/>
      <c r="R55" s="17"/>
      <c r="S55" s="17"/>
      <c r="T55" s="18"/>
      <c r="U55" s="17"/>
      <c r="V55" s="17"/>
      <c r="W55" s="17"/>
      <c r="X55" s="18"/>
      <c r="Y55" s="17"/>
      <c r="Z55" s="19"/>
      <c r="AA55" s="20"/>
      <c r="AB55" s="21"/>
      <c r="AC55" s="20"/>
      <c r="AD55" s="20"/>
      <c r="AE55" s="20"/>
      <c r="AF55" s="21"/>
      <c r="AK55" s="13"/>
      <c r="AL55" s="13"/>
      <c r="AM55" s="13"/>
    </row>
    <row r="56" spans="1:39" s="12" customFormat="1" ht="27.6" customHeight="1" x14ac:dyDescent="0.3">
      <c r="A56" s="14"/>
      <c r="B56" s="75"/>
      <c r="C56" s="17"/>
      <c r="D56" s="75"/>
      <c r="E56" s="115"/>
      <c r="F56" s="95"/>
      <c r="G56" s="17"/>
      <c r="H56" s="17"/>
      <c r="I56" s="17"/>
      <c r="J56" s="17"/>
      <c r="K56" s="17"/>
      <c r="L56" s="18"/>
      <c r="M56" s="17"/>
      <c r="N56" s="19"/>
      <c r="O56" s="17"/>
      <c r="P56" s="18"/>
      <c r="Q56" s="17"/>
      <c r="R56" s="17"/>
      <c r="S56" s="17"/>
      <c r="T56" s="18"/>
      <c r="U56" s="17"/>
      <c r="V56" s="17"/>
      <c r="W56" s="17"/>
      <c r="X56" s="18"/>
      <c r="Y56" s="17"/>
      <c r="Z56" s="19"/>
      <c r="AA56" s="20"/>
      <c r="AB56" s="21"/>
      <c r="AC56" s="20"/>
      <c r="AD56" s="20"/>
      <c r="AE56" s="20"/>
      <c r="AF56" s="21"/>
      <c r="AK56" s="13"/>
      <c r="AL56" s="13"/>
      <c r="AM56" s="13"/>
    </row>
    <row r="57" spans="1:39" s="12" customFormat="1" ht="28.95" customHeight="1" x14ac:dyDescent="0.3">
      <c r="A57" s="14"/>
      <c r="B57" s="75"/>
      <c r="C57" s="17"/>
      <c r="D57" s="75"/>
      <c r="E57" s="115"/>
      <c r="F57" s="95"/>
      <c r="G57" s="17"/>
      <c r="H57" s="17"/>
      <c r="I57" s="17"/>
      <c r="J57" s="17"/>
      <c r="K57" s="17"/>
      <c r="L57" s="18"/>
      <c r="M57" s="17"/>
      <c r="N57" s="19"/>
      <c r="O57" s="17"/>
      <c r="P57" s="18"/>
      <c r="Q57" s="17"/>
      <c r="R57" s="17"/>
      <c r="S57" s="17"/>
      <c r="T57" s="18"/>
      <c r="U57" s="17"/>
      <c r="V57" s="17"/>
      <c r="W57" s="17"/>
      <c r="X57" s="18"/>
      <c r="Y57" s="17"/>
      <c r="Z57" s="19"/>
      <c r="AA57" s="20"/>
      <c r="AB57" s="21"/>
      <c r="AC57" s="20"/>
      <c r="AD57" s="20"/>
      <c r="AE57" s="20"/>
      <c r="AF57" s="21"/>
      <c r="AK57" s="13"/>
      <c r="AL57" s="13"/>
      <c r="AM57" s="13"/>
    </row>
    <row r="58" spans="1:39" s="12" customFormat="1" ht="18.600000000000001" customHeight="1" x14ac:dyDescent="0.3">
      <c r="A58" s="14"/>
      <c r="B58" s="75"/>
      <c r="C58" s="17"/>
      <c r="D58" s="75"/>
      <c r="E58" s="115"/>
      <c r="F58" s="95"/>
      <c r="G58" s="17"/>
      <c r="H58" s="17"/>
      <c r="I58" s="17"/>
      <c r="J58" s="17"/>
      <c r="K58" s="17"/>
      <c r="L58" s="18"/>
      <c r="M58" s="17"/>
      <c r="N58" s="19"/>
      <c r="O58" s="17"/>
      <c r="P58" s="18"/>
      <c r="Q58" s="17"/>
      <c r="R58" s="17"/>
      <c r="S58" s="17"/>
      <c r="T58" s="18"/>
      <c r="U58" s="17"/>
      <c r="V58" s="17"/>
      <c r="W58" s="17"/>
      <c r="X58" s="18"/>
      <c r="Y58" s="17"/>
      <c r="Z58" s="19"/>
      <c r="AA58" s="20"/>
      <c r="AB58" s="21"/>
      <c r="AC58" s="20"/>
      <c r="AD58" s="20"/>
      <c r="AE58" s="20"/>
      <c r="AF58" s="21"/>
      <c r="AK58" s="13"/>
      <c r="AL58" s="13"/>
      <c r="AM58" s="13"/>
    </row>
    <row r="59" spans="1:39" s="12" customFormat="1" ht="16.2" customHeight="1" x14ac:dyDescent="0.3">
      <c r="A59" s="14"/>
      <c r="B59" s="75"/>
      <c r="C59" s="17"/>
      <c r="D59" s="75"/>
      <c r="E59" s="115"/>
      <c r="F59" s="95"/>
      <c r="G59" s="17"/>
      <c r="H59" s="17"/>
      <c r="I59" s="17"/>
      <c r="J59" s="17"/>
      <c r="K59" s="17"/>
      <c r="L59" s="18"/>
      <c r="M59" s="17"/>
      <c r="N59" s="17"/>
      <c r="O59" s="19"/>
      <c r="P59" s="22"/>
      <c r="Q59" s="17"/>
      <c r="R59" s="17"/>
      <c r="S59" s="17"/>
      <c r="T59" s="18"/>
      <c r="U59" s="17"/>
      <c r="V59" s="17"/>
      <c r="W59" s="17"/>
      <c r="X59" s="18"/>
      <c r="Y59" s="17"/>
      <c r="Z59" s="17"/>
      <c r="AA59" s="17"/>
      <c r="AB59" s="18"/>
      <c r="AC59" s="20"/>
      <c r="AD59" s="20"/>
      <c r="AE59" s="20"/>
      <c r="AF59" s="21"/>
      <c r="AK59" s="13"/>
      <c r="AL59" s="13"/>
      <c r="AM59" s="13"/>
    </row>
    <row r="60" spans="1:39" s="12" customFormat="1" x14ac:dyDescent="0.3">
      <c r="A60" s="14"/>
      <c r="B60" s="75"/>
      <c r="C60" s="17"/>
      <c r="D60" s="75"/>
      <c r="E60" s="115"/>
      <c r="F60" s="95"/>
      <c r="G60" s="17"/>
      <c r="H60" s="17"/>
      <c r="I60" s="17"/>
      <c r="J60" s="17"/>
      <c r="K60" s="17"/>
      <c r="L60" s="18"/>
      <c r="M60" s="17"/>
      <c r="N60" s="17"/>
      <c r="O60" s="19"/>
      <c r="P60" s="22"/>
      <c r="Q60" s="17"/>
      <c r="R60" s="17"/>
      <c r="S60" s="17"/>
      <c r="T60" s="18"/>
      <c r="U60" s="17"/>
      <c r="V60" s="17"/>
      <c r="W60" s="17"/>
      <c r="X60" s="18"/>
      <c r="Y60" s="17"/>
      <c r="Z60" s="17"/>
      <c r="AA60" s="17"/>
      <c r="AB60" s="18"/>
      <c r="AC60" s="20"/>
      <c r="AD60" s="20"/>
      <c r="AE60" s="20"/>
      <c r="AF60" s="21"/>
      <c r="AK60" s="13"/>
      <c r="AL60" s="13"/>
      <c r="AM60" s="13"/>
    </row>
    <row r="61" spans="1:39" s="12" customFormat="1" x14ac:dyDescent="0.3">
      <c r="A61" s="14"/>
      <c r="B61" s="75"/>
      <c r="C61" s="17"/>
      <c r="D61" s="75"/>
      <c r="E61" s="115"/>
      <c r="F61" s="95"/>
      <c r="G61" s="17"/>
      <c r="H61" s="17"/>
      <c r="I61" s="17"/>
      <c r="J61" s="17"/>
      <c r="K61" s="17"/>
      <c r="L61" s="18"/>
      <c r="M61" s="17"/>
      <c r="N61" s="17"/>
      <c r="O61" s="19"/>
      <c r="P61" s="22"/>
      <c r="Q61" s="17"/>
      <c r="R61" s="17"/>
      <c r="S61" s="17"/>
      <c r="T61" s="18"/>
      <c r="U61" s="17"/>
      <c r="V61" s="17"/>
      <c r="W61" s="17"/>
      <c r="X61" s="18"/>
      <c r="Y61" s="17"/>
      <c r="Z61" s="17"/>
      <c r="AA61" s="17"/>
      <c r="AB61" s="18"/>
      <c r="AC61" s="20"/>
      <c r="AD61" s="20"/>
      <c r="AE61" s="20"/>
      <c r="AF61" s="21"/>
      <c r="AK61" s="13"/>
      <c r="AL61" s="13"/>
      <c r="AM61" s="13"/>
    </row>
    <row r="62" spans="1:39" s="12" customFormat="1" x14ac:dyDescent="0.3">
      <c r="A62" s="14"/>
      <c r="B62" s="75"/>
      <c r="C62" s="17"/>
      <c r="D62" s="75"/>
      <c r="E62" s="115"/>
      <c r="F62" s="95"/>
      <c r="G62" s="17"/>
      <c r="H62" s="17"/>
      <c r="I62" s="17"/>
      <c r="J62" s="17"/>
      <c r="K62" s="17"/>
      <c r="L62" s="18"/>
      <c r="M62" s="17"/>
      <c r="N62" s="17"/>
      <c r="O62" s="19"/>
      <c r="P62" s="22"/>
      <c r="Q62" s="17"/>
      <c r="R62" s="17"/>
      <c r="S62" s="17"/>
      <c r="T62" s="18"/>
      <c r="U62" s="17"/>
      <c r="V62" s="17"/>
      <c r="W62" s="17"/>
      <c r="X62" s="18"/>
      <c r="Y62" s="17"/>
      <c r="Z62" s="17"/>
      <c r="AA62" s="17"/>
      <c r="AB62" s="18"/>
      <c r="AC62" s="20"/>
      <c r="AD62" s="20"/>
      <c r="AE62" s="20"/>
      <c r="AF62" s="21"/>
      <c r="AK62" s="13"/>
      <c r="AL62" s="13"/>
      <c r="AM62" s="13"/>
    </row>
    <row r="63" spans="1:39" s="12" customFormat="1" x14ac:dyDescent="0.3">
      <c r="A63" s="14"/>
      <c r="B63" s="75"/>
      <c r="C63" s="17"/>
      <c r="D63" s="75"/>
      <c r="E63" s="115"/>
      <c r="F63" s="95"/>
      <c r="G63" s="17"/>
      <c r="H63" s="17"/>
      <c r="I63" s="17"/>
      <c r="J63" s="17"/>
      <c r="K63" s="17"/>
      <c r="L63" s="18"/>
      <c r="M63" s="17"/>
      <c r="N63" s="17"/>
      <c r="O63" s="19"/>
      <c r="P63" s="22"/>
      <c r="Q63" s="17"/>
      <c r="R63" s="17"/>
      <c r="S63" s="17"/>
      <c r="T63" s="18"/>
      <c r="U63" s="17"/>
      <c r="V63" s="17"/>
      <c r="W63" s="17"/>
      <c r="X63" s="18"/>
      <c r="Y63" s="17"/>
      <c r="Z63" s="17"/>
      <c r="AA63" s="17"/>
      <c r="AB63" s="18"/>
      <c r="AC63" s="20"/>
      <c r="AD63" s="20"/>
      <c r="AE63" s="20"/>
      <c r="AF63" s="21"/>
      <c r="AK63" s="13"/>
      <c r="AL63" s="13"/>
      <c r="AM63" s="13"/>
    </row>
    <row r="64" spans="1:39" s="12" customFormat="1" x14ac:dyDescent="0.3">
      <c r="A64" s="14"/>
      <c r="B64" s="75"/>
      <c r="C64" s="17"/>
      <c r="D64" s="75"/>
      <c r="E64" s="115"/>
      <c r="F64" s="95"/>
      <c r="G64" s="17"/>
      <c r="H64" s="17"/>
      <c r="I64" s="17"/>
      <c r="J64" s="17"/>
      <c r="K64" s="17"/>
      <c r="L64" s="18"/>
      <c r="M64" s="17"/>
      <c r="N64" s="17"/>
      <c r="O64" s="19"/>
      <c r="P64" s="22"/>
      <c r="Q64" s="17"/>
      <c r="R64" s="17"/>
      <c r="S64" s="17"/>
      <c r="T64" s="18"/>
      <c r="U64" s="17"/>
      <c r="V64" s="17"/>
      <c r="W64" s="17"/>
      <c r="X64" s="18"/>
      <c r="Y64" s="17"/>
      <c r="Z64" s="17"/>
      <c r="AA64" s="17"/>
      <c r="AB64" s="18"/>
      <c r="AC64" s="20"/>
      <c r="AD64" s="20"/>
      <c r="AE64" s="20"/>
      <c r="AF64" s="21"/>
      <c r="AK64" s="13"/>
      <c r="AL64" s="13"/>
      <c r="AM64" s="13"/>
    </row>
    <row r="65" spans="1:39" s="12" customFormat="1" x14ac:dyDescent="0.3">
      <c r="A65" s="23"/>
      <c r="B65" s="75"/>
      <c r="C65" s="17"/>
      <c r="D65" s="75"/>
      <c r="E65" s="115"/>
      <c r="F65" s="95"/>
      <c r="G65" s="17"/>
      <c r="H65" s="17"/>
      <c r="I65" s="17"/>
      <c r="J65" s="17"/>
      <c r="K65" s="17"/>
      <c r="L65" s="18"/>
      <c r="M65" s="17"/>
      <c r="N65" s="17"/>
      <c r="O65" s="19"/>
      <c r="P65" s="22"/>
      <c r="Q65" s="17"/>
      <c r="R65" s="17"/>
      <c r="S65" s="17"/>
      <c r="T65" s="18"/>
      <c r="U65" s="17"/>
      <c r="V65" s="17"/>
      <c r="W65" s="17"/>
      <c r="X65" s="18"/>
      <c r="Y65" s="17"/>
      <c r="Z65" s="17"/>
      <c r="AA65" s="17"/>
      <c r="AB65" s="18"/>
      <c r="AC65" s="20"/>
      <c r="AD65" s="20"/>
      <c r="AE65" s="20"/>
      <c r="AF65" s="21"/>
      <c r="AK65" s="13"/>
      <c r="AL65" s="13"/>
      <c r="AM65" s="13"/>
    </row>
    <row r="66" spans="1:39" s="12" customFormat="1" x14ac:dyDescent="0.3">
      <c r="A66" s="23"/>
      <c r="B66" s="75"/>
      <c r="C66" s="17"/>
      <c r="D66" s="75"/>
      <c r="E66" s="115"/>
      <c r="F66" s="95"/>
      <c r="G66" s="17"/>
      <c r="H66" s="17"/>
      <c r="I66" s="17"/>
      <c r="J66" s="17"/>
      <c r="K66" s="17"/>
      <c r="L66" s="18"/>
      <c r="M66" s="17"/>
      <c r="N66" s="17"/>
      <c r="O66" s="19"/>
      <c r="P66" s="22"/>
      <c r="Q66" s="17"/>
      <c r="R66" s="17"/>
      <c r="S66" s="17"/>
      <c r="T66" s="18"/>
      <c r="U66" s="17"/>
      <c r="V66" s="17"/>
      <c r="W66" s="17"/>
      <c r="X66" s="18"/>
      <c r="Y66" s="17"/>
      <c r="Z66" s="17"/>
      <c r="AA66" s="17"/>
      <c r="AB66" s="18"/>
      <c r="AC66" s="20"/>
      <c r="AD66" s="20"/>
      <c r="AE66" s="20"/>
      <c r="AF66" s="21"/>
      <c r="AK66" s="13"/>
      <c r="AL66" s="13"/>
      <c r="AM66" s="13"/>
    </row>
    <row r="67" spans="1:39" s="12" customFormat="1" ht="15.6" customHeight="1" x14ac:dyDescent="0.3">
      <c r="A67" s="23"/>
      <c r="B67" s="75"/>
      <c r="C67" s="17"/>
      <c r="D67" s="75"/>
      <c r="E67" s="115"/>
      <c r="F67" s="95"/>
      <c r="G67" s="17"/>
      <c r="H67" s="17"/>
      <c r="I67" s="17"/>
      <c r="J67" s="17"/>
      <c r="K67" s="17"/>
      <c r="L67" s="18"/>
      <c r="M67" s="17"/>
      <c r="N67" s="17"/>
      <c r="O67" s="19"/>
      <c r="P67" s="22"/>
      <c r="Q67" s="17"/>
      <c r="R67" s="17"/>
      <c r="S67" s="17"/>
      <c r="T67" s="18"/>
      <c r="U67" s="17"/>
      <c r="V67" s="17"/>
      <c r="W67" s="17"/>
      <c r="X67" s="18"/>
      <c r="Y67" s="17"/>
      <c r="Z67" s="17"/>
      <c r="AA67" s="17"/>
      <c r="AB67" s="18"/>
      <c r="AC67" s="20"/>
      <c r="AD67" s="20"/>
      <c r="AE67" s="20"/>
      <c r="AF67" s="21"/>
      <c r="AK67" s="13"/>
      <c r="AL67" s="13"/>
      <c r="AM67" s="13"/>
    </row>
    <row r="68" spans="1:39" s="12" customFormat="1" x14ac:dyDescent="0.3">
      <c r="A68" s="23"/>
      <c r="B68" s="75"/>
      <c r="C68" s="17"/>
      <c r="D68" s="75"/>
      <c r="E68" s="115"/>
      <c r="F68" s="95"/>
      <c r="G68" s="17"/>
      <c r="H68" s="17"/>
      <c r="I68" s="17"/>
      <c r="J68" s="17"/>
      <c r="K68" s="17"/>
      <c r="L68" s="18"/>
      <c r="M68" s="17"/>
      <c r="N68" s="17"/>
      <c r="O68" s="19"/>
      <c r="P68" s="22"/>
      <c r="Q68" s="17"/>
      <c r="R68" s="17"/>
      <c r="S68" s="17"/>
      <c r="T68" s="18"/>
      <c r="U68" s="17"/>
      <c r="V68" s="17"/>
      <c r="W68" s="17"/>
      <c r="X68" s="18"/>
      <c r="Y68" s="17"/>
      <c r="Z68" s="17"/>
      <c r="AA68" s="17"/>
      <c r="AB68" s="18"/>
      <c r="AC68" s="20"/>
      <c r="AD68" s="20"/>
      <c r="AE68" s="20"/>
      <c r="AF68" s="21"/>
      <c r="AK68" s="13"/>
      <c r="AL68" s="13"/>
      <c r="AM68" s="13"/>
    </row>
    <row r="69" spans="1:39" s="12" customFormat="1" x14ac:dyDescent="0.3">
      <c r="A69" s="23"/>
      <c r="B69" s="75"/>
      <c r="C69" s="17"/>
      <c r="D69" s="75"/>
      <c r="E69" s="115"/>
      <c r="F69" s="95"/>
      <c r="G69" s="17"/>
      <c r="H69" s="17"/>
      <c r="I69" s="17"/>
      <c r="J69" s="17"/>
      <c r="K69" s="17"/>
      <c r="L69" s="18"/>
      <c r="M69" s="17"/>
      <c r="N69" s="17"/>
      <c r="O69" s="19"/>
      <c r="P69" s="22"/>
      <c r="Q69" s="17"/>
      <c r="R69" s="17"/>
      <c r="S69" s="17"/>
      <c r="T69" s="18"/>
      <c r="U69" s="17"/>
      <c r="V69" s="17"/>
      <c r="W69" s="17"/>
      <c r="X69" s="18"/>
      <c r="Y69" s="17"/>
      <c r="Z69" s="17"/>
      <c r="AA69" s="17"/>
      <c r="AB69" s="18"/>
      <c r="AC69" s="20"/>
      <c r="AD69" s="20"/>
      <c r="AE69" s="20"/>
      <c r="AF69" s="21"/>
      <c r="AK69" s="13"/>
      <c r="AL69" s="13"/>
      <c r="AM69" s="13"/>
    </row>
    <row r="70" spans="1:39" x14ac:dyDescent="0.3">
      <c r="A70" s="23"/>
      <c r="B70" s="75"/>
      <c r="C70" s="17"/>
      <c r="D70" s="75"/>
      <c r="E70" s="115"/>
      <c r="F70" s="95"/>
      <c r="G70" s="17"/>
      <c r="H70" s="17"/>
      <c r="I70" s="17"/>
      <c r="J70" s="17"/>
      <c r="K70" s="17"/>
      <c r="L70" s="18"/>
      <c r="M70" s="17"/>
      <c r="N70" s="17"/>
      <c r="O70" s="19"/>
      <c r="P70" s="22"/>
      <c r="Q70" s="17"/>
      <c r="R70" s="17"/>
      <c r="S70" s="17"/>
      <c r="T70" s="18"/>
      <c r="U70" s="17"/>
      <c r="V70" s="17"/>
      <c r="W70" s="17"/>
      <c r="X70" s="18"/>
      <c r="Y70" s="17"/>
      <c r="Z70" s="17"/>
      <c r="AA70" s="17"/>
      <c r="AB70" s="18"/>
      <c r="AC70" s="20"/>
      <c r="AD70" s="20"/>
      <c r="AE70" s="20"/>
      <c r="AF70" s="21"/>
    </row>
    <row r="71" spans="1:39" x14ac:dyDescent="0.3">
      <c r="A71" s="23"/>
      <c r="B71" s="75"/>
      <c r="C71" s="17"/>
      <c r="D71" s="75"/>
      <c r="E71" s="115"/>
      <c r="F71" s="95"/>
      <c r="G71" s="17"/>
      <c r="H71" s="17"/>
      <c r="I71" s="17"/>
      <c r="J71" s="17"/>
      <c r="K71" s="17"/>
      <c r="L71" s="18"/>
      <c r="M71" s="17"/>
      <c r="N71" s="17"/>
      <c r="O71" s="19"/>
      <c r="P71" s="22"/>
      <c r="Q71" s="17"/>
      <c r="R71" s="17"/>
      <c r="S71" s="17"/>
      <c r="T71" s="18"/>
      <c r="U71" s="17"/>
      <c r="V71" s="17"/>
      <c r="W71" s="17"/>
      <c r="X71" s="18"/>
      <c r="Y71" s="17"/>
      <c r="Z71" s="17"/>
      <c r="AA71" s="17"/>
      <c r="AB71" s="18"/>
      <c r="AC71" s="20"/>
      <c r="AD71" s="20"/>
      <c r="AE71" s="20"/>
      <c r="AF71" s="21"/>
    </row>
    <row r="72" spans="1:39" x14ac:dyDescent="0.3">
      <c r="A72" s="23"/>
      <c r="B72" s="75"/>
      <c r="C72" s="17"/>
      <c r="D72" s="75"/>
      <c r="E72" s="115"/>
      <c r="F72" s="95"/>
      <c r="G72" s="17"/>
      <c r="H72" s="17"/>
      <c r="I72" s="17"/>
      <c r="J72" s="17"/>
      <c r="K72" s="17"/>
      <c r="L72" s="18"/>
      <c r="M72" s="17"/>
      <c r="N72" s="17"/>
      <c r="O72" s="19"/>
      <c r="P72" s="22"/>
      <c r="Q72" s="17"/>
      <c r="R72" s="17"/>
      <c r="S72" s="17"/>
      <c r="T72" s="18"/>
      <c r="U72" s="17"/>
      <c r="V72" s="17"/>
      <c r="W72" s="17"/>
      <c r="X72" s="18"/>
      <c r="Y72" s="17"/>
      <c r="Z72" s="17"/>
      <c r="AA72" s="17"/>
      <c r="AB72" s="18"/>
      <c r="AC72" s="20"/>
      <c r="AD72" s="20"/>
      <c r="AE72" s="20"/>
      <c r="AF72" s="21"/>
    </row>
    <row r="73" spans="1:39" x14ac:dyDescent="0.3">
      <c r="A73" s="23"/>
      <c r="B73" s="75"/>
      <c r="C73" s="17"/>
      <c r="D73" s="75"/>
      <c r="E73" s="115"/>
      <c r="F73" s="95"/>
      <c r="G73" s="17"/>
      <c r="H73" s="17"/>
      <c r="I73" s="17"/>
      <c r="J73" s="17"/>
      <c r="K73" s="17"/>
      <c r="L73" s="18"/>
      <c r="M73" s="17"/>
      <c r="N73" s="17"/>
      <c r="O73" s="19"/>
      <c r="P73" s="22"/>
      <c r="Q73" s="17"/>
      <c r="R73" s="17"/>
      <c r="S73" s="17"/>
      <c r="T73" s="18"/>
      <c r="U73" s="17"/>
      <c r="V73" s="17"/>
      <c r="W73" s="17"/>
      <c r="X73" s="18"/>
      <c r="Y73" s="17"/>
      <c r="Z73" s="17"/>
      <c r="AA73" s="17"/>
      <c r="AB73" s="18"/>
      <c r="AC73" s="20"/>
      <c r="AD73" s="20"/>
      <c r="AE73" s="20"/>
      <c r="AF73" s="21"/>
    </row>
    <row r="74" spans="1:39" x14ac:dyDescent="0.3">
      <c r="A74" s="23"/>
      <c r="B74" s="75"/>
      <c r="C74" s="17"/>
      <c r="D74" s="75"/>
      <c r="E74" s="115"/>
      <c r="F74" s="95"/>
      <c r="G74" s="17"/>
      <c r="H74" s="17"/>
      <c r="I74" s="17"/>
      <c r="J74" s="17"/>
      <c r="K74" s="17"/>
      <c r="L74" s="18"/>
      <c r="M74" s="17"/>
      <c r="N74" s="17"/>
      <c r="O74" s="19"/>
      <c r="P74" s="22"/>
      <c r="Q74" s="17"/>
      <c r="R74" s="17"/>
      <c r="S74" s="17"/>
      <c r="T74" s="18"/>
      <c r="U74" s="17"/>
      <c r="V74" s="17"/>
      <c r="W74" s="17"/>
      <c r="X74" s="18"/>
      <c r="Y74" s="17"/>
      <c r="Z74" s="17"/>
      <c r="AA74" s="17"/>
      <c r="AB74" s="18"/>
      <c r="AC74" s="20"/>
      <c r="AD74" s="20"/>
      <c r="AE74" s="20"/>
      <c r="AF74" s="21"/>
    </row>
    <row r="75" spans="1:39" x14ac:dyDescent="0.3">
      <c r="A75" s="23"/>
      <c r="B75" s="75"/>
      <c r="C75" s="17"/>
      <c r="D75" s="75"/>
      <c r="E75" s="115"/>
      <c r="F75" s="95"/>
      <c r="G75" s="17"/>
      <c r="H75" s="17"/>
      <c r="I75" s="17"/>
      <c r="J75" s="17"/>
      <c r="K75" s="17"/>
      <c r="L75" s="18"/>
      <c r="M75" s="17"/>
      <c r="N75" s="17"/>
      <c r="O75" s="19"/>
      <c r="P75" s="22"/>
      <c r="Q75" s="17"/>
      <c r="R75" s="17"/>
      <c r="S75" s="17"/>
      <c r="T75" s="18"/>
      <c r="U75" s="17"/>
      <c r="V75" s="17"/>
      <c r="W75" s="17"/>
      <c r="X75" s="18"/>
      <c r="Y75" s="17"/>
      <c r="Z75" s="17"/>
      <c r="AA75" s="17"/>
      <c r="AB75" s="18"/>
      <c r="AC75" s="20"/>
      <c r="AD75" s="20"/>
      <c r="AE75" s="20"/>
      <c r="AF75" s="21"/>
    </row>
    <row r="76" spans="1:39" x14ac:dyDescent="0.3">
      <c r="A76" s="23"/>
      <c r="B76" s="75"/>
      <c r="C76" s="17"/>
      <c r="D76" s="75"/>
      <c r="E76" s="115"/>
      <c r="F76" s="95"/>
      <c r="G76" s="17"/>
      <c r="H76" s="17"/>
      <c r="I76" s="17"/>
      <c r="J76" s="17"/>
      <c r="K76" s="17"/>
      <c r="L76" s="18"/>
      <c r="M76" s="17"/>
      <c r="N76" s="17"/>
      <c r="O76" s="19"/>
      <c r="P76" s="22"/>
      <c r="Q76" s="17"/>
      <c r="R76" s="17"/>
      <c r="S76" s="17"/>
      <c r="T76" s="18"/>
      <c r="U76" s="17"/>
      <c r="V76" s="17"/>
      <c r="W76" s="17"/>
      <c r="X76" s="18"/>
      <c r="Y76" s="17"/>
      <c r="Z76" s="17"/>
      <c r="AA76" s="17"/>
      <c r="AB76" s="18"/>
      <c r="AC76" s="20"/>
      <c r="AD76" s="20"/>
      <c r="AE76" s="20"/>
      <c r="AF76" s="21"/>
    </row>
    <row r="77" spans="1:39" x14ac:dyDescent="0.3">
      <c r="A77" s="23"/>
      <c r="B77" s="75"/>
      <c r="C77" s="17"/>
      <c r="D77" s="75"/>
      <c r="E77" s="115"/>
      <c r="F77" s="95"/>
      <c r="G77" s="17"/>
      <c r="H77" s="17"/>
      <c r="I77" s="17"/>
      <c r="J77" s="17"/>
      <c r="K77" s="17"/>
      <c r="L77" s="18"/>
      <c r="M77" s="17"/>
      <c r="N77" s="17"/>
      <c r="O77" s="19"/>
      <c r="P77" s="22"/>
      <c r="Q77" s="17"/>
      <c r="R77" s="17"/>
      <c r="S77" s="17"/>
      <c r="T77" s="18"/>
      <c r="U77" s="17"/>
      <c r="V77" s="17"/>
      <c r="W77" s="17"/>
      <c r="X77" s="18"/>
      <c r="Y77" s="17"/>
      <c r="Z77" s="17"/>
      <c r="AA77" s="17"/>
      <c r="AB77" s="18"/>
      <c r="AC77" s="20"/>
      <c r="AD77" s="20"/>
      <c r="AE77" s="20"/>
      <c r="AF77" s="21"/>
    </row>
    <row r="78" spans="1:39" x14ac:dyDescent="0.3">
      <c r="A78" s="23"/>
      <c r="B78" s="75"/>
      <c r="C78" s="17"/>
      <c r="D78" s="75"/>
      <c r="E78" s="115"/>
      <c r="F78" s="95"/>
      <c r="G78" s="17"/>
      <c r="H78" s="17"/>
      <c r="I78" s="17"/>
      <c r="J78" s="17"/>
      <c r="K78" s="17"/>
      <c r="L78" s="18"/>
      <c r="M78" s="17"/>
      <c r="N78" s="17"/>
      <c r="O78" s="19"/>
      <c r="P78" s="22"/>
      <c r="Q78" s="17"/>
      <c r="R78" s="17"/>
      <c r="S78" s="17"/>
      <c r="T78" s="18"/>
      <c r="U78" s="17"/>
      <c r="V78" s="17"/>
      <c r="W78" s="17"/>
      <c r="X78" s="18"/>
      <c r="Y78" s="17"/>
      <c r="Z78" s="17"/>
      <c r="AA78" s="20"/>
      <c r="AB78" s="21"/>
      <c r="AC78" s="20"/>
      <c r="AD78" s="24"/>
      <c r="AE78" s="24"/>
      <c r="AF78" s="25"/>
    </row>
    <row r="79" spans="1:39" x14ac:dyDescent="0.3">
      <c r="A79" s="23"/>
      <c r="B79" s="75"/>
      <c r="C79" s="17"/>
      <c r="D79" s="75"/>
      <c r="E79" s="115"/>
      <c r="F79" s="95"/>
      <c r="G79" s="17"/>
      <c r="H79" s="17"/>
      <c r="I79" s="17"/>
      <c r="J79" s="17"/>
      <c r="K79" s="17"/>
      <c r="L79" s="18"/>
      <c r="M79" s="17"/>
      <c r="N79" s="17"/>
      <c r="O79" s="19"/>
      <c r="P79" s="22"/>
      <c r="Q79" s="17"/>
      <c r="R79" s="17"/>
      <c r="S79" s="17"/>
      <c r="T79" s="18"/>
      <c r="U79" s="17"/>
      <c r="V79" s="17"/>
      <c r="W79" s="17"/>
      <c r="X79" s="7"/>
      <c r="Y79" s="6"/>
      <c r="Z79" s="6"/>
      <c r="AA79" s="9"/>
      <c r="AB79" s="10"/>
      <c r="AC79" s="9"/>
      <c r="AD79" s="20"/>
      <c r="AE79" s="20"/>
      <c r="AF79" s="21"/>
    </row>
    <row r="80" spans="1:39" x14ac:dyDescent="0.3">
      <c r="A80" s="23"/>
      <c r="B80" s="75"/>
      <c r="C80" s="17"/>
      <c r="D80" s="75"/>
      <c r="E80" s="115"/>
      <c r="F80" s="95"/>
      <c r="G80" s="17"/>
      <c r="H80" s="17"/>
      <c r="I80" s="17"/>
      <c r="J80" s="17"/>
      <c r="K80" s="17"/>
      <c r="L80" s="18"/>
      <c r="M80" s="17"/>
      <c r="N80" s="17"/>
      <c r="O80" s="19"/>
      <c r="P80" s="22"/>
      <c r="Q80" s="17"/>
      <c r="R80" s="17"/>
      <c r="S80" s="17"/>
      <c r="T80" s="18"/>
      <c r="U80" s="17"/>
      <c r="V80" s="17"/>
      <c r="W80" s="17"/>
      <c r="X80" s="18"/>
      <c r="Y80" s="17"/>
      <c r="Z80" s="17"/>
      <c r="AA80" s="20"/>
      <c r="AB80" s="21"/>
      <c r="AC80" s="20"/>
      <c r="AD80" s="20"/>
      <c r="AE80" s="20"/>
      <c r="AF80" s="21"/>
    </row>
    <row r="81" spans="1:39" x14ac:dyDescent="0.3">
      <c r="A81" s="23"/>
      <c r="B81" s="75"/>
      <c r="C81" s="17"/>
      <c r="D81" s="75"/>
      <c r="E81" s="115"/>
      <c r="F81" s="95"/>
      <c r="G81" s="17"/>
      <c r="H81" s="17"/>
      <c r="I81" s="17"/>
      <c r="J81" s="17"/>
      <c r="K81" s="17"/>
      <c r="L81" s="18"/>
      <c r="M81" s="17"/>
      <c r="N81" s="17"/>
      <c r="O81" s="19"/>
      <c r="P81" s="22"/>
      <c r="Q81" s="17"/>
      <c r="R81" s="17"/>
      <c r="S81" s="17"/>
      <c r="T81" s="18"/>
      <c r="U81" s="17"/>
      <c r="V81" s="17"/>
      <c r="W81" s="17"/>
      <c r="X81" s="18"/>
      <c r="Y81" s="17"/>
      <c r="Z81" s="17"/>
      <c r="AA81" s="20"/>
      <c r="AB81" s="21"/>
      <c r="AC81" s="20"/>
      <c r="AD81" s="20"/>
      <c r="AE81" s="20"/>
      <c r="AF81" s="21"/>
    </row>
    <row r="82" spans="1:39" x14ac:dyDescent="0.3">
      <c r="A82" s="23"/>
      <c r="B82" s="75"/>
      <c r="C82" s="26"/>
      <c r="D82" s="77"/>
      <c r="E82" s="116"/>
      <c r="F82" s="96"/>
      <c r="G82" s="26"/>
      <c r="H82" s="26"/>
      <c r="I82" s="26"/>
      <c r="J82" s="26"/>
      <c r="K82" s="26"/>
      <c r="L82" s="27"/>
      <c r="M82" s="26"/>
      <c r="N82" s="26"/>
      <c r="O82" s="28"/>
      <c r="P82" s="29"/>
      <c r="Q82" s="17"/>
      <c r="R82" s="17"/>
      <c r="S82" s="17"/>
      <c r="T82" s="18"/>
      <c r="U82" s="17"/>
      <c r="V82" s="17"/>
      <c r="W82" s="17"/>
      <c r="X82" s="18"/>
      <c r="Y82" s="17"/>
      <c r="Z82" s="17"/>
      <c r="AA82" s="20"/>
      <c r="AB82" s="21"/>
      <c r="AC82" s="20"/>
      <c r="AD82" s="20"/>
      <c r="AE82" s="20"/>
      <c r="AF82" s="21"/>
    </row>
    <row r="83" spans="1:39" x14ac:dyDescent="0.3">
      <c r="A83" s="23"/>
      <c r="B83" s="75"/>
      <c r="C83" s="17"/>
      <c r="D83" s="75"/>
      <c r="E83" s="115"/>
      <c r="F83" s="95"/>
      <c r="G83" s="17"/>
      <c r="H83" s="17"/>
      <c r="I83" s="17"/>
      <c r="J83" s="17"/>
      <c r="K83" s="17"/>
      <c r="L83" s="18"/>
      <c r="M83" s="17"/>
      <c r="N83" s="17"/>
      <c r="O83" s="19"/>
      <c r="P83" s="22"/>
      <c r="Q83" s="17"/>
      <c r="R83" s="17"/>
      <c r="S83" s="17"/>
      <c r="T83" s="18"/>
      <c r="U83" s="17"/>
      <c r="V83" s="17"/>
      <c r="W83" s="17"/>
      <c r="X83" s="18"/>
      <c r="Y83" s="17"/>
      <c r="Z83" s="17"/>
      <c r="AA83" s="20"/>
      <c r="AB83" s="21"/>
      <c r="AC83" s="20"/>
      <c r="AD83" s="20"/>
      <c r="AE83" s="20"/>
      <c r="AF83" s="21"/>
    </row>
    <row r="84" spans="1:39" s="31" customFormat="1" x14ac:dyDescent="0.3">
      <c r="A84" s="30"/>
      <c r="B84" s="78"/>
      <c r="C84" s="33"/>
      <c r="D84" s="79"/>
      <c r="E84" s="117"/>
      <c r="F84" s="32"/>
      <c r="G84" s="33"/>
      <c r="H84" s="33"/>
      <c r="I84" s="33"/>
      <c r="J84" s="33"/>
      <c r="K84" s="33"/>
      <c r="L84" s="34"/>
      <c r="M84" s="33"/>
      <c r="N84" s="33"/>
      <c r="O84" s="33"/>
      <c r="P84" s="35"/>
      <c r="Q84" s="36"/>
      <c r="R84" s="36"/>
      <c r="S84" s="36"/>
      <c r="T84" s="37"/>
      <c r="U84" s="36"/>
      <c r="V84" s="36"/>
      <c r="W84" s="36"/>
      <c r="X84" s="38"/>
      <c r="Y84" s="36"/>
      <c r="Z84" s="36"/>
      <c r="AA84" s="36"/>
      <c r="AB84" s="37"/>
      <c r="AC84" s="36"/>
      <c r="AD84" s="36"/>
      <c r="AE84" s="36"/>
      <c r="AF84" s="37"/>
      <c r="AG84" s="33"/>
      <c r="AH84" s="33"/>
      <c r="AI84" s="33"/>
      <c r="AJ84" s="33"/>
      <c r="AK84" s="39"/>
      <c r="AL84" s="39"/>
      <c r="AM84" s="39"/>
    </row>
    <row r="85" spans="1:39" x14ac:dyDescent="0.3">
      <c r="Q85" s="42"/>
      <c r="R85" s="42"/>
      <c r="S85" s="42"/>
      <c r="T85" s="21"/>
      <c r="U85" s="42"/>
      <c r="V85" s="42"/>
      <c r="W85" s="42"/>
    </row>
    <row r="86" spans="1:39" s="12" customFormat="1" x14ac:dyDescent="0.3">
      <c r="A86" s="40"/>
      <c r="B86" s="80"/>
      <c r="D86" s="80"/>
      <c r="E86" s="118"/>
      <c r="F86"/>
      <c r="L86" s="11"/>
      <c r="P86" s="41"/>
      <c r="Q86" s="42"/>
      <c r="R86" s="42"/>
      <c r="S86" s="42"/>
      <c r="T86" s="21"/>
      <c r="U86" s="42"/>
      <c r="V86" s="42"/>
      <c r="W86" s="42"/>
      <c r="X86" s="41"/>
      <c r="AB86" s="11"/>
      <c r="AF86" s="11"/>
      <c r="AK86" s="13"/>
      <c r="AL86" s="13"/>
      <c r="AM86" s="13"/>
    </row>
    <row r="87" spans="1:39" s="12" customFormat="1" x14ac:dyDescent="0.3">
      <c r="A87" s="40"/>
      <c r="B87" s="80"/>
      <c r="D87" s="80"/>
      <c r="E87" s="118"/>
      <c r="F87"/>
      <c r="L87" s="11"/>
      <c r="P87" s="41"/>
      <c r="Q87" s="42"/>
      <c r="R87" s="42"/>
      <c r="S87" s="42"/>
      <c r="T87" s="21"/>
      <c r="U87" s="42"/>
      <c r="V87" s="42"/>
      <c r="W87" s="42"/>
      <c r="X87" s="41"/>
      <c r="AB87" s="11"/>
      <c r="AF87" s="11"/>
      <c r="AK87" s="13"/>
      <c r="AL87" s="13"/>
      <c r="AM87" s="13"/>
    </row>
    <row r="88" spans="1:39" s="12" customFormat="1" x14ac:dyDescent="0.3">
      <c r="A88" s="40"/>
      <c r="B88" s="80"/>
      <c r="D88" s="80"/>
      <c r="E88" s="118"/>
      <c r="F88"/>
      <c r="L88" s="11"/>
      <c r="P88" s="41"/>
      <c r="Q88" s="42"/>
      <c r="R88" s="42"/>
      <c r="S88" s="42"/>
      <c r="T88" s="21"/>
      <c r="U88" s="42"/>
      <c r="V88" s="42"/>
      <c r="W88" s="42"/>
      <c r="X88" s="41"/>
      <c r="AB88" s="11"/>
      <c r="AF88" s="11"/>
      <c r="AK88" s="13"/>
      <c r="AL88" s="13"/>
      <c r="AM88" s="13"/>
    </row>
    <row r="89" spans="1:39" s="12" customFormat="1" x14ac:dyDescent="0.3">
      <c r="A89" s="40"/>
      <c r="B89" s="80"/>
      <c r="D89" s="80"/>
      <c r="E89" s="118"/>
      <c r="F89"/>
      <c r="L89" s="11"/>
      <c r="P89" s="41"/>
      <c r="Q89" s="42"/>
      <c r="R89" s="42"/>
      <c r="S89" s="42"/>
      <c r="T89" s="21"/>
      <c r="U89" s="42"/>
      <c r="V89" s="42"/>
      <c r="W89" s="42"/>
      <c r="X89" s="41"/>
      <c r="AB89" s="11"/>
      <c r="AF89" s="11"/>
      <c r="AK89" s="13"/>
      <c r="AL89" s="13"/>
      <c r="AM89" s="13"/>
    </row>
    <row r="90" spans="1:39" s="12" customFormat="1" x14ac:dyDescent="0.3">
      <c r="A90" s="40"/>
      <c r="B90" s="80"/>
      <c r="D90" s="80"/>
      <c r="E90" s="118"/>
      <c r="F90"/>
      <c r="L90" s="11"/>
      <c r="P90" s="41"/>
      <c r="Q90" s="42"/>
      <c r="R90" s="42"/>
      <c r="S90" s="42"/>
      <c r="T90" s="21"/>
      <c r="U90" s="42"/>
      <c r="V90" s="42"/>
      <c r="W90" s="42"/>
      <c r="X90" s="41"/>
      <c r="AB90" s="11"/>
      <c r="AF90" s="11"/>
      <c r="AK90" s="13"/>
      <c r="AL90" s="13"/>
      <c r="AM90" s="13"/>
    </row>
    <row r="91" spans="1:39" s="12" customFormat="1" x14ac:dyDescent="0.3">
      <c r="A91" s="40"/>
      <c r="B91" s="80"/>
      <c r="D91" s="80"/>
      <c r="E91" s="118"/>
      <c r="F91"/>
      <c r="L91" s="11"/>
      <c r="P91" s="41"/>
      <c r="Q91" s="42"/>
      <c r="R91" s="42"/>
      <c r="S91" s="42"/>
      <c r="T91" s="21"/>
      <c r="U91" s="42"/>
      <c r="V91" s="42"/>
      <c r="W91" s="42"/>
      <c r="X91" s="41"/>
      <c r="AB91" s="11"/>
      <c r="AF91" s="11"/>
      <c r="AK91" s="13"/>
      <c r="AL91" s="13"/>
      <c r="AM91" s="13"/>
    </row>
    <row r="92" spans="1:39" s="12" customFormat="1" x14ac:dyDescent="0.3">
      <c r="A92" s="40"/>
      <c r="B92" s="80"/>
      <c r="D92" s="80"/>
      <c r="E92" s="118"/>
      <c r="F92"/>
      <c r="L92" s="11"/>
      <c r="P92" s="41"/>
      <c r="Q92" s="42"/>
      <c r="R92" s="42"/>
      <c r="S92" s="42"/>
      <c r="T92" s="21"/>
      <c r="U92" s="42"/>
      <c r="V92" s="42"/>
      <c r="W92" s="42"/>
      <c r="X92" s="41"/>
      <c r="AB92" s="11"/>
      <c r="AF92" s="11"/>
      <c r="AK92" s="13"/>
      <c r="AL92" s="13"/>
      <c r="AM92" s="13"/>
    </row>
    <row r="93" spans="1:39" s="12" customFormat="1" x14ac:dyDescent="0.3">
      <c r="A93" s="40"/>
      <c r="B93" s="80"/>
      <c r="D93" s="80"/>
      <c r="E93" s="118"/>
      <c r="F93"/>
      <c r="L93" s="11"/>
      <c r="P93" s="41"/>
      <c r="Q93" s="42"/>
      <c r="R93" s="42"/>
      <c r="S93" s="42"/>
      <c r="T93" s="21"/>
      <c r="U93" s="42"/>
      <c r="V93" s="42"/>
      <c r="W93" s="42"/>
      <c r="X93" s="41"/>
      <c r="AB93" s="11"/>
      <c r="AF93" s="11"/>
      <c r="AK93" s="13"/>
      <c r="AL93" s="13"/>
      <c r="AM93" s="13"/>
    </row>
    <row r="94" spans="1:39" s="12" customFormat="1" x14ac:dyDescent="0.3">
      <c r="A94" s="40"/>
      <c r="B94" s="80"/>
      <c r="D94" s="80"/>
      <c r="E94" s="118"/>
      <c r="F94"/>
      <c r="L94" s="11"/>
      <c r="P94" s="41"/>
      <c r="Q94" s="42"/>
      <c r="R94" s="42"/>
      <c r="S94" s="42"/>
      <c r="T94" s="21"/>
      <c r="U94" s="42"/>
      <c r="V94" s="42"/>
      <c r="W94" s="42"/>
      <c r="X94" s="41"/>
      <c r="AB94" s="11"/>
      <c r="AF94" s="11"/>
      <c r="AK94" s="13"/>
      <c r="AL94" s="13"/>
      <c r="AM94" s="13"/>
    </row>
    <row r="95" spans="1:39" s="12" customFormat="1" x14ac:dyDescent="0.3">
      <c r="A95" s="40"/>
      <c r="B95" s="80"/>
      <c r="D95" s="80"/>
      <c r="E95" s="118"/>
      <c r="F95"/>
      <c r="L95" s="11"/>
      <c r="P95" s="41"/>
      <c r="Q95" s="42"/>
      <c r="R95" s="42"/>
      <c r="S95" s="42"/>
      <c r="T95" s="21"/>
      <c r="U95" s="42"/>
      <c r="V95" s="42"/>
      <c r="W95" s="42"/>
      <c r="X95" s="41"/>
      <c r="AB95" s="11"/>
      <c r="AF95" s="11"/>
      <c r="AK95" s="13"/>
      <c r="AL95" s="13"/>
      <c r="AM95" s="13"/>
    </row>
  </sheetData>
  <sheetProtection sheet="1" formatCells="0" formatColumns="0" formatRows="0" insertColumns="0" insertRows="0" insertHyperlinks="0" deleteColumns="0" deleteRows="0" sort="0" autoFilter="0" pivotTables="0"/>
  <autoFilter ref="A8:C41" xr:uid="{CE5D5A62-E77C-483B-A7F2-F179AF1A7CF5}"/>
  <mergeCells count="37">
    <mergeCell ref="F20:F26"/>
    <mergeCell ref="F27:F28"/>
    <mergeCell ref="F30:F38"/>
    <mergeCell ref="F39:F40"/>
    <mergeCell ref="I8:P8"/>
    <mergeCell ref="H8:H10"/>
    <mergeCell ref="C8:C10"/>
    <mergeCell ref="A8:A10"/>
    <mergeCell ref="B8:B10"/>
    <mergeCell ref="D8:D10"/>
    <mergeCell ref="G8:G10"/>
    <mergeCell ref="F8:F10"/>
    <mergeCell ref="Q9:S9"/>
    <mergeCell ref="Q8:X8"/>
    <mergeCell ref="Y8:AF8"/>
    <mergeCell ref="AG8:AG10"/>
    <mergeCell ref="AH8:AH10"/>
    <mergeCell ref="T9:T10"/>
    <mergeCell ref="U9:W9"/>
    <mergeCell ref="X9:X10"/>
    <mergeCell ref="Y9:AA9"/>
    <mergeCell ref="B4:B6"/>
    <mergeCell ref="A2:AM2"/>
    <mergeCell ref="A41:D41"/>
    <mergeCell ref="E8:E10"/>
    <mergeCell ref="AB9:AB10"/>
    <mergeCell ref="AC9:AE9"/>
    <mergeCell ref="AF9:AF10"/>
    <mergeCell ref="AI8:AI10"/>
    <mergeCell ref="AJ8:AJ10"/>
    <mergeCell ref="AK8:AK10"/>
    <mergeCell ref="AL8:AL10"/>
    <mergeCell ref="AM8:AM10"/>
    <mergeCell ref="I9:K9"/>
    <mergeCell ref="L9:L10"/>
    <mergeCell ref="M9:O9"/>
    <mergeCell ref="P9:P10"/>
  </mergeCells>
  <conditionalFormatting sqref="B11:F20 B27:F27 B21:E26 B29:F29 B28:E28">
    <cfRule type="expression" dxfId="5" priority="7">
      <formula>#REF!=4</formula>
    </cfRule>
    <cfRule type="expression" dxfId="4" priority="8">
      <formula>AND(#REF!&lt;&gt;1,#REF!&lt;&gt;1)</formula>
    </cfRule>
    <cfRule type="expression" dxfId="3" priority="9">
      <formula>B11&lt;&gt;#REF!</formula>
    </cfRule>
  </conditionalFormatting>
  <conditionalFormatting sqref="B30:F30 B39:F39 B31:E38 B40:E40">
    <cfRule type="expression" dxfId="2" priority="4">
      <formula>#REF!=4</formula>
    </cfRule>
    <cfRule type="expression" dxfId="1" priority="5">
      <formula>AND(#REF!&lt;&gt;1,#REF!&lt;&gt;1)</formula>
    </cfRule>
    <cfRule type="expression" dxfId="0" priority="6">
      <formula>B30&lt;&gt;#REF!</formula>
    </cfRule>
  </conditionalFormatting>
  <pageMargins left="0.70866141732283472" right="0.70866141732283472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9CAA-3871-4AFC-B4E1-8F890B98E106}">
  <sheetPr>
    <pageSetUpPr fitToPage="1"/>
  </sheetPr>
  <dimension ref="A1:F10"/>
  <sheetViews>
    <sheetView workbookViewId="0"/>
  </sheetViews>
  <sheetFormatPr defaultRowHeight="14.4" x14ac:dyDescent="0.3"/>
  <cols>
    <col min="1" max="2" width="15.77734375" customWidth="1"/>
    <col min="3" max="3" width="16.6640625" customWidth="1"/>
    <col min="4" max="6" width="15.77734375" customWidth="1"/>
  </cols>
  <sheetData>
    <row r="1" spans="1:6" ht="70.95" customHeight="1" x14ac:dyDescent="0.3">
      <c r="A1" s="43" t="s">
        <v>17</v>
      </c>
      <c r="B1" s="43" t="s">
        <v>18</v>
      </c>
      <c r="C1" s="2" t="s">
        <v>19</v>
      </c>
      <c r="D1" s="2" t="s">
        <v>133</v>
      </c>
      <c r="E1" s="2" t="s">
        <v>132</v>
      </c>
      <c r="F1" s="2" t="s">
        <v>131</v>
      </c>
    </row>
    <row r="2" spans="1:6" x14ac:dyDescent="0.3">
      <c r="A2" s="1" t="s">
        <v>30</v>
      </c>
      <c r="B2" s="43" t="s">
        <v>20</v>
      </c>
      <c r="C2" s="1">
        <f>'по ОО'!I41+'по ОО'!J41+'по ОО'!K41</f>
        <v>666</v>
      </c>
      <c r="D2" s="101">
        <f>'по ОО'!I41*100/C2</f>
        <v>68.618618618618612</v>
      </c>
      <c r="E2" s="102">
        <f>'по ОО'!J41*100/C2</f>
        <v>8.8588588588588593</v>
      </c>
      <c r="F2" s="101">
        <f>'по ОО'!K41*100/C2</f>
        <v>22.522522522522522</v>
      </c>
    </row>
    <row r="3" spans="1:6" x14ac:dyDescent="0.3">
      <c r="A3" s="1" t="s">
        <v>31</v>
      </c>
      <c r="B3" s="43" t="s">
        <v>20</v>
      </c>
      <c r="C3" s="1">
        <f>'по ОО'!Q41+'по ОО'!R41+'по ОО'!S41</f>
        <v>639</v>
      </c>
      <c r="D3" s="103">
        <f>'по ОО'!Q41*100/C3</f>
        <v>61.032863849765256</v>
      </c>
      <c r="E3" s="103">
        <f>'по ОО'!R41*100/C3</f>
        <v>9.3896713615023479</v>
      </c>
      <c r="F3" s="103">
        <f>'по ОО'!S41*100/C3</f>
        <v>29.577464788732396</v>
      </c>
    </row>
    <row r="4" spans="1:6" x14ac:dyDescent="0.3">
      <c r="A4" s="1" t="s">
        <v>32</v>
      </c>
      <c r="B4" s="43" t="s">
        <v>20</v>
      </c>
      <c r="C4" s="1">
        <f>'по ОО'!Y41+'по ОО'!Z41+'по ОО'!AA41</f>
        <v>659</v>
      </c>
      <c r="D4" s="101">
        <f>'по ОО'!Y41*100/C4</f>
        <v>54.324734446130499</v>
      </c>
      <c r="E4" s="101">
        <f>'по ОО'!Z41*100/C4</f>
        <v>12.291350531107739</v>
      </c>
      <c r="F4" s="101">
        <f>'по ОО'!AA41*100/C4</f>
        <v>33.383915022761762</v>
      </c>
    </row>
    <row r="5" spans="1:6" x14ac:dyDescent="0.3">
      <c r="A5" s="162" t="s">
        <v>21</v>
      </c>
      <c r="B5" s="162"/>
      <c r="C5" s="44">
        <f>SUM(C2:C4)</f>
        <v>1964</v>
      </c>
      <c r="D5" s="104">
        <f>AVERAGE(D2:D4)</f>
        <v>61.325405638171453</v>
      </c>
      <c r="E5" s="104">
        <f>AVERAGE(E2:E4)</f>
        <v>10.179960250489648</v>
      </c>
      <c r="F5" s="104">
        <f>AVERAGE(F2:F4)</f>
        <v>28.494634111338893</v>
      </c>
    </row>
    <row r="6" spans="1:6" x14ac:dyDescent="0.3">
      <c r="A6" s="1" t="s">
        <v>30</v>
      </c>
      <c r="B6" s="43" t="s">
        <v>22</v>
      </c>
      <c r="C6" s="1">
        <f>'по ОО'!M41+'по ОО'!N41+'по ОО'!O41</f>
        <v>677</v>
      </c>
      <c r="D6" s="101">
        <f>'по ОО'!M41*100/C6</f>
        <v>88.478581979320538</v>
      </c>
      <c r="E6" s="101">
        <f>'по ОО'!N41*100/C6</f>
        <v>6.6469719350073859</v>
      </c>
      <c r="F6" s="101">
        <f>'по ОО'!O41*100/C6</f>
        <v>4.8744460856720826</v>
      </c>
    </row>
    <row r="7" spans="1:6" x14ac:dyDescent="0.3">
      <c r="A7" s="1" t="s">
        <v>31</v>
      </c>
      <c r="B7" s="43" t="s">
        <v>22</v>
      </c>
      <c r="C7" s="1">
        <f>'по ОО'!U41+'по ОО'!V41+'по ОО'!W41</f>
        <v>653</v>
      </c>
      <c r="D7" s="101">
        <f>'по ОО'!U41*100/C7</f>
        <v>86.830015313935675</v>
      </c>
      <c r="E7" s="101">
        <f>'по ОО'!V41*100/C7</f>
        <v>6.2787136294027563</v>
      </c>
      <c r="F7" s="101">
        <f>'по ОО'!W41*100/C7</f>
        <v>6.8912710566615623</v>
      </c>
    </row>
    <row r="8" spans="1:6" x14ac:dyDescent="0.3">
      <c r="A8" s="1" t="s">
        <v>32</v>
      </c>
      <c r="B8" s="43" t="s">
        <v>22</v>
      </c>
      <c r="C8" s="1">
        <f>'по ОО'!AC41+'по ОО'!AD41+'по ОО'!AE41</f>
        <v>669</v>
      </c>
      <c r="D8" s="105">
        <f>'по ОО'!AC41*100/C8</f>
        <v>89.536621823617338</v>
      </c>
      <c r="E8" s="105">
        <f>'по ОО'!AD41*100/C8</f>
        <v>3.1390134529147984</v>
      </c>
      <c r="F8" s="105">
        <f>'по ОО'!AE41*100/C8</f>
        <v>7.3243647234678626</v>
      </c>
    </row>
    <row r="9" spans="1:6" x14ac:dyDescent="0.3">
      <c r="A9" s="162" t="s">
        <v>23</v>
      </c>
      <c r="B9" s="162"/>
      <c r="C9" s="44">
        <f>SUM(C6:C8)</f>
        <v>1999</v>
      </c>
      <c r="D9" s="106">
        <f>AVERAGE(D6:D8)</f>
        <v>88.281739705624503</v>
      </c>
      <c r="E9" s="106">
        <f>AVERAGE(E6:E8)</f>
        <v>5.3548996724416469</v>
      </c>
      <c r="F9" s="106">
        <f>AVERAGE(F6:F8)</f>
        <v>6.3633606219338361</v>
      </c>
    </row>
    <row r="10" spans="1:6" ht="15.6" x14ac:dyDescent="0.3">
      <c r="A10" s="163" t="s">
        <v>24</v>
      </c>
      <c r="B10" s="163"/>
      <c r="C10" s="45">
        <f>C5+C9</f>
        <v>3963</v>
      </c>
      <c r="D10" s="107">
        <f>'по ОО'!AK41</f>
        <v>74.943224829674492</v>
      </c>
      <c r="E10" s="107">
        <f>'по ОО'!AL41</f>
        <v>7.7466565733030537</v>
      </c>
      <c r="F10" s="107">
        <f>'по ОО'!AM41</f>
        <v>17.310118597022459</v>
      </c>
    </row>
  </sheetData>
  <sheetProtection algorithmName="SHA-512" hashValue="YrGnhtFymUYNQbKjaW6Ve+16Q6aXYZmAylAOMqN+GxXoe+NsEVZrK6/aDosPTq5kkU//FQkWbTcOw24uiJ5D5w==" saltValue="WR2HeQi8doc3ND+nuzc9LQ==" spinCount="100000" sheet="1" formatCells="0" formatColumns="0" formatRows="0" insertColumns="0" insertRows="0" insertHyperlinks="0" deleteColumns="0" deleteRows="0" sort="0" autoFilter="0" pivotTables="0"/>
  <mergeCells count="3">
    <mergeCell ref="A5:B5"/>
    <mergeCell ref="A9:B9"/>
    <mergeCell ref="A10:B10"/>
  </mergeCells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A40E-D849-44F5-8DF3-5AA57C719448}">
  <dimension ref="A2:R5"/>
  <sheetViews>
    <sheetView zoomScale="90" zoomScaleNormal="90" workbookViewId="0">
      <selection activeCell="A4" sqref="A4"/>
    </sheetView>
  </sheetViews>
  <sheetFormatPr defaultRowHeight="14.4" x14ac:dyDescent="0.3"/>
  <cols>
    <col min="1" max="3" width="25.6640625" customWidth="1"/>
  </cols>
  <sheetData>
    <row r="2" spans="1:18" ht="18" x14ac:dyDescent="0.35">
      <c r="A2" s="164" t="s">
        <v>106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4" spans="1:18" ht="100.8" x14ac:dyDescent="0.3">
      <c r="A4" s="71" t="s">
        <v>107</v>
      </c>
      <c r="B4" s="2" t="s">
        <v>108</v>
      </c>
      <c r="C4" s="2" t="s">
        <v>109</v>
      </c>
    </row>
    <row r="5" spans="1:18" ht="19.95" customHeight="1" x14ac:dyDescent="0.3">
      <c r="A5" s="46">
        <v>30</v>
      </c>
      <c r="B5" s="46">
        <v>30</v>
      </c>
      <c r="C5" s="47">
        <f>B5*100/A5</f>
        <v>100</v>
      </c>
    </row>
  </sheetData>
  <sheetProtection algorithmName="SHA-512" hashValue="ZoUynpU1xUZWxKSQye0ROShto68NoZ67uySdcfb8ueXYfN6kH1gcAgmeXPiNKKsCZLzHWuLfzludmd7vtPpp6w==" saltValue="lt8gN2grQeYByADLMctgLQ==" spinCount="100000" sheet="1" formatCells="0" formatColumns="0" formatRows="0" insertColumns="0" insertRows="0" insertHyperlinks="0" deleteColumns="0" deleteRows="0" sort="0" autoFilter="0" pivotTables="0"/>
  <mergeCells count="1">
    <mergeCell ref="A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ОО</vt:lpstr>
      <vt:lpstr>по предметам</vt:lpstr>
      <vt:lpstr>доля 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Ирина Викторовна</dc:creator>
  <cp:lastModifiedBy>Кулакова Ирина Викторовна</cp:lastModifiedBy>
  <cp:lastPrinted>2023-05-31T08:09:10Z</cp:lastPrinted>
  <dcterms:created xsi:type="dcterms:W3CDTF">2015-06-05T18:19:34Z</dcterms:created>
  <dcterms:modified xsi:type="dcterms:W3CDTF">2023-09-18T11:25:09Z</dcterms:modified>
</cp:coreProperties>
</file>